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Č11 - Příkopy vpravo" sheetId="2" r:id="rId2"/>
    <sheet name="Č12 - Příkop vlevo" sheetId="3" r:id="rId3"/>
    <sheet name="Č21 - Propustky km136,307..." sheetId="4" r:id="rId4"/>
    <sheet name="Č31 - Cesta   vlevo km 13..." sheetId="5" r:id="rId5"/>
    <sheet name="Č32 - Odstranění pařezů" sheetId="6" r:id="rId6"/>
    <sheet name="Č41 - Zatrubnění u mostní..." sheetId="7" r:id="rId7"/>
    <sheet name="Č51 - Kadaň - Kadaň-Pruné..." sheetId="8" r:id="rId8"/>
    <sheet name="Č61 - VRN" sheetId="9" r:id="rId9"/>
    <sheet name="Seznam figur" sheetId="10" r:id="rId10"/>
  </sheets>
  <definedNames>
    <definedName name="_xlnm.Print_Area" localSheetId="0">'Rekapitulace stavby'!$D$4:$AO$36,'Rekapitulace stavby'!$C$42:$AQ$69</definedName>
    <definedName name="_xlnm.Print_Titles" localSheetId="0">'Rekapitulace stavby'!$52:$52</definedName>
    <definedName name="_xlnm._FilterDatabase" localSheetId="1" hidden="1">'Č11 - Příkopy vpravo'!$C$87:$K$115</definedName>
    <definedName name="_xlnm.Print_Area" localSheetId="1">'Č11 - Příkopy vpravo'!$C$73:$K$115</definedName>
    <definedName name="_xlnm.Print_Titles" localSheetId="1">'Č11 - Příkopy vpravo'!$87:$87</definedName>
    <definedName name="_xlnm._FilterDatabase" localSheetId="2" hidden="1">'Č12 - Příkop vlevo'!$C$87:$K$138</definedName>
    <definedName name="_xlnm.Print_Area" localSheetId="2">'Č12 - Příkop vlevo'!$C$73:$K$138</definedName>
    <definedName name="_xlnm.Print_Titles" localSheetId="2">'Č12 - Příkop vlevo'!$87:$87</definedName>
    <definedName name="_xlnm._FilterDatabase" localSheetId="3" hidden="1">'Č21 - Propustky km136,307...'!$C$87:$K$115</definedName>
    <definedName name="_xlnm.Print_Area" localSheetId="3">'Č21 - Propustky km136,307...'!$C$73:$K$115</definedName>
    <definedName name="_xlnm.Print_Titles" localSheetId="3">'Č21 - Propustky km136,307...'!$87:$87</definedName>
    <definedName name="_xlnm._FilterDatabase" localSheetId="4" hidden="1">'Č31 - Cesta   vlevo km 13...'!$C$90:$K$155</definedName>
    <definedName name="_xlnm.Print_Area" localSheetId="4">'Č31 - Cesta   vlevo km 13...'!$C$76:$K$155</definedName>
    <definedName name="_xlnm.Print_Titles" localSheetId="4">'Č31 - Cesta   vlevo km 13...'!$90:$90</definedName>
    <definedName name="_xlnm._FilterDatabase" localSheetId="5" hidden="1">'Č32 - Odstranění pařezů'!$C$87:$K$151</definedName>
    <definedName name="_xlnm.Print_Area" localSheetId="5">'Č32 - Odstranění pařezů'!$C$73:$K$151</definedName>
    <definedName name="_xlnm.Print_Titles" localSheetId="5">'Č32 - Odstranění pařezů'!$87:$87</definedName>
    <definedName name="_xlnm._FilterDatabase" localSheetId="6" hidden="1">'Č41 - Zatrubnění u mostní...'!$C$90:$K$140</definedName>
    <definedName name="_xlnm.Print_Area" localSheetId="6">'Č41 - Zatrubnění u mostní...'!$C$76:$K$140</definedName>
    <definedName name="_xlnm.Print_Titles" localSheetId="6">'Č41 - Zatrubnění u mostní...'!$90:$90</definedName>
    <definedName name="_xlnm._FilterDatabase" localSheetId="7" hidden="1">'Č51 - Kadaň - Kadaň-Pruné...'!$C$91:$K$180</definedName>
    <definedName name="_xlnm.Print_Area" localSheetId="7">'Č51 - Kadaň - Kadaň-Pruné...'!$C$77:$K$180</definedName>
    <definedName name="_xlnm.Print_Titles" localSheetId="7">'Č51 - Kadaň - Kadaň-Pruné...'!$91:$91</definedName>
    <definedName name="_xlnm._FilterDatabase" localSheetId="8" hidden="1">'Č61 - VRN'!$C$84:$K$117</definedName>
    <definedName name="_xlnm.Print_Area" localSheetId="8">'Č61 - VRN'!$C$70:$K$117</definedName>
    <definedName name="_xlnm.Print_Titles" localSheetId="8">'Č61 - VRN'!$84:$84</definedName>
    <definedName name="_xlnm.Print_Area" localSheetId="9">'Seznam figur'!$C$4:$G$206</definedName>
    <definedName name="_xlnm.Print_Titles" localSheetId="9">'Seznam figur'!$9:$9</definedName>
  </definedNames>
  <calcPr/>
</workbook>
</file>

<file path=xl/calcChain.xml><?xml version="1.0" encoding="utf-8"?>
<calcChain xmlns="http://schemas.openxmlformats.org/spreadsheetml/2006/main">
  <c i="10" l="1" r="D7"/>
  <c i="9" r="J39"/>
  <c r="J38"/>
  <c i="1" r="AY68"/>
  <c i="9" r="J37"/>
  <c i="1" r="AX68"/>
  <c i="9" r="BI114"/>
  <c r="BH114"/>
  <c r="BF114"/>
  <c r="BE114"/>
  <c r="T114"/>
  <c r="R114"/>
  <c r="P114"/>
  <c r="BI111"/>
  <c r="BH111"/>
  <c r="BF111"/>
  <c r="BE111"/>
  <c r="T111"/>
  <c r="R111"/>
  <c r="P111"/>
  <c r="BI108"/>
  <c r="BH108"/>
  <c r="BF108"/>
  <c r="BE108"/>
  <c r="T108"/>
  <c r="R108"/>
  <c r="P108"/>
  <c r="BI105"/>
  <c r="BH105"/>
  <c r="BF105"/>
  <c r="BE105"/>
  <c r="T105"/>
  <c r="R105"/>
  <c r="P105"/>
  <c r="BI103"/>
  <c r="BH103"/>
  <c r="BF103"/>
  <c r="BE103"/>
  <c r="T103"/>
  <c r="R103"/>
  <c r="P103"/>
  <c r="BI100"/>
  <c r="BH100"/>
  <c r="BF100"/>
  <c r="BE100"/>
  <c r="T100"/>
  <c r="R100"/>
  <c r="P100"/>
  <c r="BI98"/>
  <c r="BH98"/>
  <c r="BF98"/>
  <c r="BE98"/>
  <c r="T98"/>
  <c r="R98"/>
  <c r="P98"/>
  <c r="BI95"/>
  <c r="BH95"/>
  <c r="BF95"/>
  <c r="BE95"/>
  <c r="T95"/>
  <c r="R95"/>
  <c r="P95"/>
  <c r="BI93"/>
  <c r="BH93"/>
  <c r="BF93"/>
  <c r="BE93"/>
  <c r="T93"/>
  <c r="R93"/>
  <c r="P93"/>
  <c r="BI90"/>
  <c r="BH90"/>
  <c r="BF90"/>
  <c r="BE90"/>
  <c r="T90"/>
  <c r="R90"/>
  <c r="P90"/>
  <c r="BI88"/>
  <c r="BH88"/>
  <c r="BF88"/>
  <c r="BE88"/>
  <c r="T88"/>
  <c r="R88"/>
  <c r="P88"/>
  <c r="BI86"/>
  <c r="BH86"/>
  <c r="BF86"/>
  <c r="BE86"/>
  <c r="T86"/>
  <c r="R86"/>
  <c r="P86"/>
  <c r="J82"/>
  <c r="F81"/>
  <c r="F79"/>
  <c r="E77"/>
  <c r="J59"/>
  <c r="F58"/>
  <c r="F56"/>
  <c r="E54"/>
  <c r="J23"/>
  <c r="E23"/>
  <c r="J81"/>
  <c r="J22"/>
  <c r="J20"/>
  <c r="E20"/>
  <c r="F82"/>
  <c r="J19"/>
  <c r="J14"/>
  <c r="J79"/>
  <c r="E7"/>
  <c r="E73"/>
  <c i="8" r="P145"/>
  <c r="J39"/>
  <c r="J38"/>
  <c i="1" r="AY66"/>
  <c i="8" r="J37"/>
  <c i="1" r="AX66"/>
  <c i="8" r="BI176"/>
  <c r="BH176"/>
  <c r="BF176"/>
  <c r="BE176"/>
  <c r="T176"/>
  <c r="R176"/>
  <c r="P176"/>
  <c r="BI171"/>
  <c r="BH171"/>
  <c r="BF171"/>
  <c r="BE171"/>
  <c r="T171"/>
  <c r="R171"/>
  <c r="P171"/>
  <c r="BI166"/>
  <c r="BH166"/>
  <c r="BF166"/>
  <c r="BE166"/>
  <c r="T166"/>
  <c r="R166"/>
  <c r="P166"/>
  <c r="BI162"/>
  <c r="BH162"/>
  <c r="BF162"/>
  <c r="BE162"/>
  <c r="T162"/>
  <c r="T161"/>
  <c r="R162"/>
  <c r="R161"/>
  <c r="P162"/>
  <c r="P161"/>
  <c r="BI156"/>
  <c r="BH156"/>
  <c r="BF156"/>
  <c r="BE156"/>
  <c r="T156"/>
  <c r="T145"/>
  <c r="R156"/>
  <c r="R145"/>
  <c r="P156"/>
  <c r="BI151"/>
  <c r="BH151"/>
  <c r="BF151"/>
  <c r="BE151"/>
  <c r="T151"/>
  <c r="R151"/>
  <c r="P151"/>
  <c r="BI146"/>
  <c r="BH146"/>
  <c r="BF146"/>
  <c r="BE146"/>
  <c r="T146"/>
  <c r="R146"/>
  <c r="P146"/>
  <c r="BI140"/>
  <c r="BH140"/>
  <c r="BF140"/>
  <c r="BE140"/>
  <c r="T140"/>
  <c r="T139"/>
  <c r="R140"/>
  <c r="R139"/>
  <c r="P140"/>
  <c r="P139"/>
  <c r="BI134"/>
  <c r="BH134"/>
  <c r="BF134"/>
  <c r="BE134"/>
  <c r="T134"/>
  <c r="R134"/>
  <c r="P134"/>
  <c r="BI129"/>
  <c r="BH129"/>
  <c r="BF129"/>
  <c r="BE129"/>
  <c r="T129"/>
  <c r="R129"/>
  <c r="P129"/>
  <c r="BI124"/>
  <c r="BH124"/>
  <c r="BF124"/>
  <c r="BE124"/>
  <c r="T124"/>
  <c r="R124"/>
  <c r="P124"/>
  <c r="BI117"/>
  <c r="BH117"/>
  <c r="BF117"/>
  <c r="BE117"/>
  <c r="T117"/>
  <c r="R117"/>
  <c r="P117"/>
  <c r="BI115"/>
  <c r="BH115"/>
  <c r="BF115"/>
  <c r="BE115"/>
  <c r="T115"/>
  <c r="R115"/>
  <c r="P115"/>
  <c r="BI112"/>
  <c r="BH112"/>
  <c r="BF112"/>
  <c r="BE112"/>
  <c r="T112"/>
  <c r="R112"/>
  <c r="P112"/>
  <c r="BI107"/>
  <c r="BH107"/>
  <c r="BF107"/>
  <c r="BE107"/>
  <c r="T107"/>
  <c r="R107"/>
  <c r="P107"/>
  <c r="BI101"/>
  <c r="BH101"/>
  <c r="BF101"/>
  <c r="BE101"/>
  <c r="T101"/>
  <c r="R101"/>
  <c r="P101"/>
  <c r="BI95"/>
  <c r="BH95"/>
  <c r="BF95"/>
  <c r="BE95"/>
  <c r="T95"/>
  <c r="R95"/>
  <c r="P95"/>
  <c r="J89"/>
  <c r="F88"/>
  <c r="F86"/>
  <c r="E84"/>
  <c r="J59"/>
  <c r="F58"/>
  <c r="F56"/>
  <c r="E54"/>
  <c r="J23"/>
  <c r="E23"/>
  <c r="J88"/>
  <c r="J22"/>
  <c r="J20"/>
  <c r="E20"/>
  <c r="F59"/>
  <c r="J19"/>
  <c r="J14"/>
  <c r="J86"/>
  <c r="E7"/>
  <c r="E80"/>
  <c i="7" r="J39"/>
  <c r="J38"/>
  <c i="1" r="AY64"/>
  <c i="7" r="J37"/>
  <c i="1" r="AX64"/>
  <c i="7" r="BI138"/>
  <c r="BH138"/>
  <c r="BF138"/>
  <c r="BE138"/>
  <c r="T138"/>
  <c r="T137"/>
  <c r="R138"/>
  <c r="R137"/>
  <c r="P138"/>
  <c r="P137"/>
  <c r="BI133"/>
  <c r="BH133"/>
  <c r="BF133"/>
  <c r="BE133"/>
  <c r="T133"/>
  <c r="T127"/>
  <c r="R133"/>
  <c r="R127"/>
  <c r="P133"/>
  <c r="P127"/>
  <c r="BI128"/>
  <c r="BH128"/>
  <c r="BF128"/>
  <c r="BE128"/>
  <c r="T128"/>
  <c r="R128"/>
  <c r="P128"/>
  <c r="BI122"/>
  <c r="BH122"/>
  <c r="BF122"/>
  <c r="BE122"/>
  <c r="T122"/>
  <c r="T121"/>
  <c r="R122"/>
  <c r="R121"/>
  <c r="P122"/>
  <c r="P121"/>
  <c r="BI117"/>
  <c r="BH117"/>
  <c r="BF117"/>
  <c r="BE117"/>
  <c r="T117"/>
  <c r="R117"/>
  <c r="P117"/>
  <c r="BI113"/>
  <c r="BH113"/>
  <c r="BF113"/>
  <c r="BE113"/>
  <c r="T113"/>
  <c r="R113"/>
  <c r="P113"/>
  <c r="BI107"/>
  <c r="BH107"/>
  <c r="BF107"/>
  <c r="BE107"/>
  <c r="T107"/>
  <c r="R107"/>
  <c r="P107"/>
  <c r="BI101"/>
  <c r="BH101"/>
  <c r="BF101"/>
  <c r="BE101"/>
  <c r="T101"/>
  <c r="T93"/>
  <c r="R101"/>
  <c r="R93"/>
  <c r="P101"/>
  <c r="P93"/>
  <c r="BI94"/>
  <c r="BH94"/>
  <c r="BF94"/>
  <c r="BE94"/>
  <c r="T94"/>
  <c r="R94"/>
  <c r="P94"/>
  <c r="J88"/>
  <c r="F87"/>
  <c r="F85"/>
  <c r="E83"/>
  <c r="J59"/>
  <c r="F58"/>
  <c r="F56"/>
  <c r="E54"/>
  <c r="J23"/>
  <c r="E23"/>
  <c r="J58"/>
  <c r="J22"/>
  <c r="J20"/>
  <c r="E20"/>
  <c r="F59"/>
  <c r="J19"/>
  <c r="J14"/>
  <c r="J85"/>
  <c r="E7"/>
  <c r="E50"/>
  <c i="6" r="J39"/>
  <c r="J38"/>
  <c i="1" r="AY62"/>
  <c i="6" r="J37"/>
  <c i="1" r="AX62"/>
  <c i="6" r="BI147"/>
  <c r="BH147"/>
  <c r="BF147"/>
  <c r="BE147"/>
  <c r="T147"/>
  <c r="R147"/>
  <c r="P147"/>
  <c r="BI142"/>
  <c r="BH142"/>
  <c r="BF142"/>
  <c r="BE142"/>
  <c r="T142"/>
  <c r="R142"/>
  <c r="P142"/>
  <c r="BI133"/>
  <c r="BH133"/>
  <c r="BF133"/>
  <c r="BE133"/>
  <c r="T133"/>
  <c r="R133"/>
  <c r="P133"/>
  <c r="BI128"/>
  <c r="BH128"/>
  <c r="BF128"/>
  <c r="BE128"/>
  <c r="T128"/>
  <c r="R128"/>
  <c r="P128"/>
  <c r="BI122"/>
  <c r="BH122"/>
  <c r="BF122"/>
  <c r="BE122"/>
  <c r="T122"/>
  <c r="R122"/>
  <c r="P122"/>
  <c r="BI116"/>
  <c r="BH116"/>
  <c r="BF116"/>
  <c r="BE116"/>
  <c r="T116"/>
  <c r="R116"/>
  <c r="P116"/>
  <c r="BI111"/>
  <c r="BH111"/>
  <c r="BF111"/>
  <c r="BE111"/>
  <c r="T111"/>
  <c r="R111"/>
  <c r="P111"/>
  <c r="BI106"/>
  <c r="BH106"/>
  <c r="BF106"/>
  <c r="BE106"/>
  <c r="T106"/>
  <c r="R106"/>
  <c r="P106"/>
  <c r="BI101"/>
  <c r="BH101"/>
  <c r="BF101"/>
  <c r="BE101"/>
  <c r="T101"/>
  <c r="R101"/>
  <c r="P101"/>
  <c r="BI96"/>
  <c r="BH96"/>
  <c r="BF96"/>
  <c r="BE96"/>
  <c r="T96"/>
  <c r="R96"/>
  <c r="P96"/>
  <c r="BI91"/>
  <c r="BH91"/>
  <c r="BF91"/>
  <c r="BE91"/>
  <c r="T91"/>
  <c r="R91"/>
  <c r="P91"/>
  <c r="J85"/>
  <c r="F84"/>
  <c r="F82"/>
  <c r="E80"/>
  <c r="J59"/>
  <c r="F58"/>
  <c r="F56"/>
  <c r="E54"/>
  <c r="J23"/>
  <c r="E23"/>
  <c r="J84"/>
  <c r="J22"/>
  <c r="J20"/>
  <c r="E20"/>
  <c r="F85"/>
  <c r="J19"/>
  <c r="J14"/>
  <c r="J56"/>
  <c r="E7"/>
  <c r="E50"/>
  <c i="5" r="J39"/>
  <c r="J38"/>
  <c i="1" r="AY61"/>
  <c i="5" r="J37"/>
  <c i="1" r="AX61"/>
  <c i="5" r="BI151"/>
  <c r="BH151"/>
  <c r="BF151"/>
  <c r="BE151"/>
  <c r="T151"/>
  <c r="R151"/>
  <c r="P151"/>
  <c r="BI146"/>
  <c r="BH146"/>
  <c r="BF146"/>
  <c r="BE146"/>
  <c r="T146"/>
  <c r="R146"/>
  <c r="P146"/>
  <c r="BI141"/>
  <c r="BH141"/>
  <c r="BF141"/>
  <c r="BE141"/>
  <c r="T141"/>
  <c r="R141"/>
  <c r="P141"/>
  <c r="BI137"/>
  <c r="BH137"/>
  <c r="BF137"/>
  <c r="BE137"/>
  <c r="T137"/>
  <c r="R137"/>
  <c r="P137"/>
  <c r="BI134"/>
  <c r="BH134"/>
  <c r="BF134"/>
  <c r="BE134"/>
  <c r="T134"/>
  <c r="R134"/>
  <c r="P134"/>
  <c r="BI127"/>
  <c r="BH127"/>
  <c r="BF127"/>
  <c r="BE127"/>
  <c r="T127"/>
  <c r="R127"/>
  <c r="P127"/>
  <c r="BI121"/>
  <c r="BH121"/>
  <c r="BF121"/>
  <c r="BE121"/>
  <c r="T121"/>
  <c r="R121"/>
  <c r="P121"/>
  <c r="BI115"/>
  <c r="BH115"/>
  <c r="BF115"/>
  <c r="BE115"/>
  <c r="T115"/>
  <c r="R115"/>
  <c r="P115"/>
  <c r="BI105"/>
  <c r="BH105"/>
  <c r="BF105"/>
  <c r="BE105"/>
  <c r="T105"/>
  <c r="R105"/>
  <c r="P105"/>
  <c r="BI99"/>
  <c r="BH99"/>
  <c r="BF99"/>
  <c r="BE99"/>
  <c r="T99"/>
  <c r="R99"/>
  <c r="P99"/>
  <c r="BI94"/>
  <c r="BH94"/>
  <c r="BF94"/>
  <c r="BE94"/>
  <c r="T94"/>
  <c r="R94"/>
  <c r="P94"/>
  <c r="J88"/>
  <c r="F87"/>
  <c r="F85"/>
  <c r="E83"/>
  <c r="J59"/>
  <c r="F58"/>
  <c r="F56"/>
  <c r="E54"/>
  <c r="J23"/>
  <c r="E23"/>
  <c r="J87"/>
  <c r="J22"/>
  <c r="J20"/>
  <c r="E20"/>
  <c r="F59"/>
  <c r="J19"/>
  <c r="J14"/>
  <c r="J85"/>
  <c r="E7"/>
  <c r="E50"/>
  <c i="4" r="J39"/>
  <c r="J38"/>
  <c i="1" r="AY59"/>
  <c i="4" r="J37"/>
  <c i="1" r="AX59"/>
  <c i="4" r="BI111"/>
  <c r="BH111"/>
  <c r="BF111"/>
  <c r="BE111"/>
  <c r="T111"/>
  <c r="R111"/>
  <c r="P111"/>
  <c r="BI106"/>
  <c r="BH106"/>
  <c r="BF106"/>
  <c r="BE106"/>
  <c r="T106"/>
  <c r="R106"/>
  <c r="P106"/>
  <c r="BI100"/>
  <c r="BH100"/>
  <c r="BF100"/>
  <c r="BE100"/>
  <c r="T100"/>
  <c r="T90"/>
  <c r="T89"/>
  <c r="R100"/>
  <c r="R90"/>
  <c r="R89"/>
  <c r="P100"/>
  <c r="P90"/>
  <c r="P89"/>
  <c r="BI91"/>
  <c r="BH91"/>
  <c r="BF91"/>
  <c r="BE91"/>
  <c r="T91"/>
  <c r="R91"/>
  <c r="P91"/>
  <c r="J85"/>
  <c r="F84"/>
  <c r="F82"/>
  <c r="E80"/>
  <c r="J59"/>
  <c r="F58"/>
  <c r="F56"/>
  <c r="E54"/>
  <c r="J23"/>
  <c r="E23"/>
  <c r="J58"/>
  <c r="J22"/>
  <c r="J20"/>
  <c r="E20"/>
  <c r="F85"/>
  <c r="J19"/>
  <c r="J14"/>
  <c r="J56"/>
  <c r="E7"/>
  <c r="E76"/>
  <c i="3" r="J39"/>
  <c r="J38"/>
  <c i="1" r="AY57"/>
  <c i="3" r="J37"/>
  <c i="1" r="AX57"/>
  <c i="3" r="BI134"/>
  <c r="BH134"/>
  <c r="BF134"/>
  <c r="BE134"/>
  <c r="T134"/>
  <c r="T126"/>
  <c r="R134"/>
  <c r="R126"/>
  <c r="P134"/>
  <c r="P126"/>
  <c r="BI127"/>
  <c r="BH127"/>
  <c r="BF127"/>
  <c r="BE127"/>
  <c r="T127"/>
  <c r="R127"/>
  <c r="P127"/>
  <c r="BI124"/>
  <c r="BH124"/>
  <c r="BF124"/>
  <c r="BE124"/>
  <c r="T124"/>
  <c r="R124"/>
  <c r="P124"/>
  <c r="BI122"/>
  <c r="BH122"/>
  <c r="BF122"/>
  <c r="BE122"/>
  <c r="T122"/>
  <c r="R122"/>
  <c r="P122"/>
  <c r="BI120"/>
  <c r="BH120"/>
  <c r="BF120"/>
  <c r="BE120"/>
  <c r="T120"/>
  <c r="R120"/>
  <c r="P120"/>
  <c r="BI118"/>
  <c r="BH118"/>
  <c r="BF118"/>
  <c r="BE118"/>
  <c r="T118"/>
  <c r="R118"/>
  <c r="P118"/>
  <c r="BI113"/>
  <c r="BH113"/>
  <c r="BF113"/>
  <c r="BE113"/>
  <c r="T113"/>
  <c r="R113"/>
  <c r="P113"/>
  <c r="BI108"/>
  <c r="BH108"/>
  <c r="BF108"/>
  <c r="BE108"/>
  <c r="T108"/>
  <c r="R108"/>
  <c r="P108"/>
  <c r="BI102"/>
  <c r="BH102"/>
  <c r="BF102"/>
  <c r="BE102"/>
  <c r="T102"/>
  <c r="R102"/>
  <c r="P102"/>
  <c r="BI96"/>
  <c r="BH96"/>
  <c r="BF96"/>
  <c r="BE96"/>
  <c r="T96"/>
  <c r="R96"/>
  <c r="P96"/>
  <c r="BI91"/>
  <c r="BH91"/>
  <c r="BF91"/>
  <c r="BE91"/>
  <c r="T91"/>
  <c r="R91"/>
  <c r="P91"/>
  <c r="J85"/>
  <c r="F84"/>
  <c r="F82"/>
  <c r="E80"/>
  <c r="J59"/>
  <c r="F58"/>
  <c r="F56"/>
  <c r="E54"/>
  <c r="J23"/>
  <c r="E23"/>
  <c r="J84"/>
  <c r="J22"/>
  <c r="J20"/>
  <c r="E20"/>
  <c r="F59"/>
  <c r="J19"/>
  <c r="J14"/>
  <c r="J56"/>
  <c r="E7"/>
  <c r="E76"/>
  <c i="2" r="J39"/>
  <c r="J38"/>
  <c i="1" r="AY56"/>
  <c i="2" r="J37"/>
  <c i="1" r="AX56"/>
  <c i="2" r="BI111"/>
  <c r="BH111"/>
  <c r="BF111"/>
  <c r="BE111"/>
  <c r="T111"/>
  <c r="R111"/>
  <c r="P111"/>
  <c r="BI106"/>
  <c r="BH106"/>
  <c r="BF106"/>
  <c r="BE106"/>
  <c r="T106"/>
  <c r="R106"/>
  <c r="P106"/>
  <c r="BI101"/>
  <c r="BH101"/>
  <c r="BF101"/>
  <c r="BE101"/>
  <c r="T101"/>
  <c r="T90"/>
  <c r="T89"/>
  <c r="R101"/>
  <c r="R90"/>
  <c r="R89"/>
  <c r="P101"/>
  <c r="P90"/>
  <c r="P89"/>
  <c r="BI95"/>
  <c r="BH95"/>
  <c r="BF95"/>
  <c r="BE95"/>
  <c r="T95"/>
  <c r="R95"/>
  <c r="P95"/>
  <c r="BI91"/>
  <c r="BH91"/>
  <c r="BF91"/>
  <c r="BE91"/>
  <c r="T91"/>
  <c r="R91"/>
  <c r="P91"/>
  <c r="J85"/>
  <c r="F84"/>
  <c r="F82"/>
  <c r="E80"/>
  <c r="J59"/>
  <c r="F58"/>
  <c r="F56"/>
  <c r="E54"/>
  <c r="J23"/>
  <c r="E23"/>
  <c r="J84"/>
  <c r="J22"/>
  <c r="J20"/>
  <c r="E20"/>
  <c r="F59"/>
  <c r="J19"/>
  <c r="J14"/>
  <c r="J56"/>
  <c r="E7"/>
  <c r="E50"/>
  <c i="1" r="L50"/>
  <c r="AM50"/>
  <c r="AM49"/>
  <c r="L49"/>
  <c r="AM47"/>
  <c r="L47"/>
  <c r="L45"/>
  <c r="L44"/>
  <c i="9" r="J114"/>
  <c r="BK108"/>
  <c r="BK105"/>
  <c r="J103"/>
  <c r="BK100"/>
  <c r="BK98"/>
  <c r="J93"/>
  <c r="BK90"/>
  <c r="J88"/>
  <c r="J86"/>
  <c i="8" r="J176"/>
  <c r="J162"/>
  <c r="J156"/>
  <c r="J151"/>
  <c r="J146"/>
  <c r="J140"/>
  <c r="J129"/>
  <c r="J117"/>
  <c r="BK115"/>
  <c r="BK112"/>
  <c r="BK95"/>
  <c i="7" r="J128"/>
  <c r="BK117"/>
  <c i="6" r="BK147"/>
  <c r="J133"/>
  <c r="BK101"/>
  <c i="5" r="J146"/>
  <c r="BK137"/>
  <c r="BK99"/>
  <c i="4" r="BK100"/>
  <c r="J91"/>
  <c i="3" r="BK134"/>
  <c r="BK124"/>
  <c r="J108"/>
  <c r="J96"/>
  <c i="2" r="J111"/>
  <c r="J106"/>
  <c r="BK95"/>
  <c r="J91"/>
  <c i="1" r="AS58"/>
  <c i="9" r="BK111"/>
  <c r="J105"/>
  <c r="J100"/>
  <c r="J98"/>
  <c r="J95"/>
  <c r="J90"/>
  <c r="BK88"/>
  <c r="BK86"/>
  <c i="8" r="BK176"/>
  <c r="BK171"/>
  <c r="J166"/>
  <c r="BK156"/>
  <c r="BK146"/>
  <c r="BK134"/>
  <c r="J124"/>
  <c r="BK117"/>
  <c r="J115"/>
  <c r="J95"/>
  <c i="7" r="BK138"/>
  <c r="J122"/>
  <c r="J117"/>
  <c r="BK113"/>
  <c r="BK107"/>
  <c r="J101"/>
  <c i="6" r="BK142"/>
  <c r="BK128"/>
  <c r="BK116"/>
  <c r="J101"/>
  <c r="BK96"/>
  <c i="5" r="J151"/>
  <c r="J134"/>
  <c r="J115"/>
  <c r="J99"/>
  <c r="J94"/>
  <c i="4" r="BK111"/>
  <c r="BK91"/>
  <c i="3" r="J134"/>
  <c r="BK127"/>
  <c r="J124"/>
  <c r="BK122"/>
  <c r="J120"/>
  <c r="J118"/>
  <c r="BK113"/>
  <c r="BK91"/>
  <c i="2" r="BK91"/>
  <c i="1" r="AS65"/>
  <c r="AS63"/>
  <c r="AS55"/>
  <c i="9" r="BK114"/>
  <c r="J111"/>
  <c r="J108"/>
  <c r="BK103"/>
  <c r="BK95"/>
  <c r="BK93"/>
  <c i="8" r="J171"/>
  <c r="BK166"/>
  <c r="BK162"/>
  <c r="BK151"/>
  <c r="BK140"/>
  <c r="J134"/>
  <c r="BK129"/>
  <c r="J112"/>
  <c r="J107"/>
  <c r="J101"/>
  <c i="7" r="J133"/>
  <c r="BK122"/>
  <c r="BK101"/>
  <c r="J94"/>
  <c i="6" r="BK133"/>
  <c r="J128"/>
  <c r="BK122"/>
  <c r="BK111"/>
  <c r="BK106"/>
  <c r="BK91"/>
  <c i="5" r="BK151"/>
  <c r="BK141"/>
  <c r="BK127"/>
  <c r="J121"/>
  <c r="BK115"/>
  <c r="J105"/>
  <c i="4" r="J111"/>
  <c r="J106"/>
  <c r="J100"/>
  <c i="3" r="BK118"/>
  <c r="J113"/>
  <c r="BK102"/>
  <c r="BK96"/>
  <c r="J91"/>
  <c i="2" r="BK111"/>
  <c r="BK106"/>
  <c r="J101"/>
  <c i="1" r="AS67"/>
  <c r="AS60"/>
  <c i="8" r="BK124"/>
  <c r="BK107"/>
  <c r="BK101"/>
  <c i="7" r="J138"/>
  <c r="BK133"/>
  <c r="BK128"/>
  <c r="J113"/>
  <c r="J107"/>
  <c r="BK94"/>
  <c i="6" r="J147"/>
  <c r="J142"/>
  <c r="J122"/>
  <c r="J116"/>
  <c r="J111"/>
  <c r="J106"/>
  <c r="J96"/>
  <c r="J91"/>
  <c i="5" r="BK146"/>
  <c r="J141"/>
  <c r="J137"/>
  <c r="BK134"/>
  <c r="J127"/>
  <c r="BK121"/>
  <c r="BK105"/>
  <c r="BK94"/>
  <c i="4" r="BK106"/>
  <c i="3" r="J127"/>
  <c r="J122"/>
  <c r="BK120"/>
  <c r="BK108"/>
  <c r="J102"/>
  <c i="2" r="BK101"/>
  <c r="J95"/>
  <c l="1" r="R105"/>
  <c r="R88"/>
  <c i="3" r="T90"/>
  <c r="T89"/>
  <c r="T88"/>
  <c i="4" r="R105"/>
  <c r="R88"/>
  <c i="5" r="P93"/>
  <c r="R104"/>
  <c r="P120"/>
  <c r="P133"/>
  <c r="T140"/>
  <c i="6" r="R90"/>
  <c r="R89"/>
  <c r="T132"/>
  <c i="7" r="R106"/>
  <c r="R92"/>
  <c r="R91"/>
  <c i="2" r="T105"/>
  <c r="T88"/>
  <c i="3" r="P90"/>
  <c r="P89"/>
  <c r="P88"/>
  <c i="1" r="AU57"/>
  <c i="4" r="T105"/>
  <c r="T88"/>
  <c i="5" r="BK93"/>
  <c r="J93"/>
  <c r="J65"/>
  <c r="BK104"/>
  <c r="J104"/>
  <c r="J66"/>
  <c r="BK120"/>
  <c r="J120"/>
  <c r="J67"/>
  <c r="BK133"/>
  <c r="J133"/>
  <c r="J68"/>
  <c r="T133"/>
  <c r="R140"/>
  <c i="6" r="BK90"/>
  <c r="BK89"/>
  <c r="J89"/>
  <c r="J64"/>
  <c r="BK132"/>
  <c r="J132"/>
  <c r="J66"/>
  <c i="7" r="BK106"/>
  <c r="J106"/>
  <c r="J66"/>
  <c i="8" r="BK94"/>
  <c r="J94"/>
  <c r="J65"/>
  <c r="R94"/>
  <c r="P123"/>
  <c r="BK165"/>
  <c r="J165"/>
  <c r="J70"/>
  <c r="T165"/>
  <c i="2" r="P105"/>
  <c r="P88"/>
  <c i="1" r="AU56"/>
  <c i="3" r="BK90"/>
  <c r="J90"/>
  <c r="J65"/>
  <c i="4" r="P105"/>
  <c r="P88"/>
  <c i="1" r="AU59"/>
  <c i="5" r="R93"/>
  <c r="P104"/>
  <c r="R120"/>
  <c r="R133"/>
  <c r="P140"/>
  <c i="6" r="T90"/>
  <c r="T89"/>
  <c r="T88"/>
  <c r="R132"/>
  <c i="7" r="T106"/>
  <c r="T92"/>
  <c r="T91"/>
  <c i="8" r="P94"/>
  <c r="P93"/>
  <c r="BK123"/>
  <c r="J123"/>
  <c r="J66"/>
  <c r="R123"/>
  <c r="P165"/>
  <c i="9" r="BK85"/>
  <c r="J85"/>
  <c r="J63"/>
  <c r="R85"/>
  <c i="2" r="BK105"/>
  <c r="J105"/>
  <c r="J66"/>
  <c i="3" r="R90"/>
  <c r="R89"/>
  <c r="R88"/>
  <c i="4" r="BK105"/>
  <c r="J105"/>
  <c r="J66"/>
  <c i="5" r="T93"/>
  <c r="T104"/>
  <c r="T120"/>
  <c r="BK140"/>
  <c r="J140"/>
  <c r="J69"/>
  <c i="6" r="P90"/>
  <c r="P89"/>
  <c r="P88"/>
  <c i="1" r="AU62"/>
  <c i="6" r="P132"/>
  <c i="7" r="P106"/>
  <c r="P92"/>
  <c r="P91"/>
  <c i="1" r="AU64"/>
  <c i="8" r="T94"/>
  <c r="T93"/>
  <c r="T92"/>
  <c r="T123"/>
  <c r="R165"/>
  <c i="9" r="P85"/>
  <c i="1" r="AU68"/>
  <c i="9" r="T85"/>
  <c i="2" r="E76"/>
  <c r="F85"/>
  <c r="BG91"/>
  <c r="BG95"/>
  <c i="3" r="E50"/>
  <c r="F85"/>
  <c r="BG102"/>
  <c i="4" r="F59"/>
  <c r="J82"/>
  <c i="5" r="J58"/>
  <c r="BG115"/>
  <c r="BG137"/>
  <c r="BG141"/>
  <c i="6" r="J58"/>
  <c r="F59"/>
  <c r="E76"/>
  <c r="J82"/>
  <c r="BG133"/>
  <c i="7" r="E79"/>
  <c r="BG122"/>
  <c r="BG128"/>
  <c i="8" r="J58"/>
  <c r="BG95"/>
  <c r="BG101"/>
  <c r="BG117"/>
  <c i="2" r="BG106"/>
  <c i="3" r="BG91"/>
  <c r="BG96"/>
  <c r="BG113"/>
  <c r="BG124"/>
  <c i="4" r="BG91"/>
  <c r="BG100"/>
  <c i="5" r="J56"/>
  <c r="E79"/>
  <c r="BG99"/>
  <c r="BG105"/>
  <c r="BG121"/>
  <c r="BG127"/>
  <c r="BG146"/>
  <c r="BG151"/>
  <c i="6" r="BG101"/>
  <c r="BG106"/>
  <c r="BG116"/>
  <c r="BG147"/>
  <c i="7" r="F88"/>
  <c r="BG94"/>
  <c r="BK93"/>
  <c r="BK121"/>
  <c r="J121"/>
  <c r="J67"/>
  <c r="BK127"/>
  <c r="J127"/>
  <c r="J68"/>
  <c r="BK137"/>
  <c r="J137"/>
  <c r="J69"/>
  <c i="8" r="E50"/>
  <c r="J56"/>
  <c r="F89"/>
  <c r="BG146"/>
  <c r="BG151"/>
  <c r="BK139"/>
  <c r="J139"/>
  <c r="J67"/>
  <c r="BK145"/>
  <c r="J145"/>
  <c r="J68"/>
  <c r="BK161"/>
  <c r="J161"/>
  <c r="J69"/>
  <c i="9" r="E50"/>
  <c r="J58"/>
  <c r="BG86"/>
  <c r="BG98"/>
  <c r="BG103"/>
  <c r="BG108"/>
  <c r="BG111"/>
  <c i="2" r="J58"/>
  <c r="J82"/>
  <c i="3" r="J58"/>
  <c r="J82"/>
  <c r="BG108"/>
  <c r="BG118"/>
  <c r="BG120"/>
  <c r="BK126"/>
  <c r="J126"/>
  <c r="J66"/>
  <c i="4" r="E50"/>
  <c r="J84"/>
  <c r="BG106"/>
  <c r="BG111"/>
  <c i="5" r="F88"/>
  <c i="6" r="BG91"/>
  <c r="BG111"/>
  <c r="BG122"/>
  <c i="7" r="J56"/>
  <c r="J87"/>
  <c r="BG107"/>
  <c r="BG133"/>
  <c r="BG138"/>
  <c i="8" r="BG115"/>
  <c r="BG129"/>
  <c r="BG140"/>
  <c r="BG156"/>
  <c r="BG166"/>
  <c r="BG171"/>
  <c r="BG176"/>
  <c i="9" r="J56"/>
  <c r="F59"/>
  <c r="BG88"/>
  <c r="BG90"/>
  <c r="BG93"/>
  <c r="BG95"/>
  <c r="BG114"/>
  <c i="2" r="BG101"/>
  <c r="BG111"/>
  <c r="BK90"/>
  <c r="J90"/>
  <c r="J65"/>
  <c i="3" r="BG122"/>
  <c r="BG127"/>
  <c r="BG134"/>
  <c i="4" r="BK90"/>
  <c r="J90"/>
  <c r="J65"/>
  <c i="5" r="BG94"/>
  <c r="BG134"/>
  <c i="6" r="BG96"/>
  <c r="BG128"/>
  <c r="BG142"/>
  <c i="7" r="BG101"/>
  <c r="BG113"/>
  <c r="BG117"/>
  <c i="8" r="BG107"/>
  <c r="BG112"/>
  <c r="BG124"/>
  <c r="BG134"/>
  <c r="BG162"/>
  <c i="9" r="BG100"/>
  <c r="BG105"/>
  <c i="6" r="J36"/>
  <c i="1" r="AW62"/>
  <c i="2" r="F39"/>
  <c i="1" r="BD56"/>
  <c i="4" r="F36"/>
  <c i="1" r="BA59"/>
  <c r="BA58"/>
  <c r="AW58"/>
  <c i="4" r="F39"/>
  <c i="1" r="BD59"/>
  <c r="BD58"/>
  <c i="8" r="J36"/>
  <c i="1" r="AW66"/>
  <c i="6" r="F36"/>
  <c i="1" r="BA62"/>
  <c i="9" r="J36"/>
  <c i="1" r="AW68"/>
  <c i="6" r="J35"/>
  <c i="1" r="AV62"/>
  <c i="7" r="F36"/>
  <c i="1" r="BA64"/>
  <c r="BA63"/>
  <c r="AW63"/>
  <c i="8" r="F36"/>
  <c i="1" r="BA66"/>
  <c r="BA65"/>
  <c r="AW65"/>
  <c r="AU67"/>
  <c i="2" r="J35"/>
  <c i="1" r="AV56"/>
  <c i="4" r="F38"/>
  <c i="1" r="BC59"/>
  <c r="BC58"/>
  <c r="AY58"/>
  <c i="5" r="F36"/>
  <c i="1" r="BA61"/>
  <c i="2" r="F36"/>
  <c i="1" r="BA56"/>
  <c i="6" r="F38"/>
  <c i="1" r="BC62"/>
  <c i="3" r="F35"/>
  <c i="1" r="AZ57"/>
  <c i="4" r="J36"/>
  <c i="1" r="AW59"/>
  <c i="5" r="F38"/>
  <c i="1" r="BC61"/>
  <c i="9" r="F39"/>
  <c i="1" r="BD68"/>
  <c r="BD67"/>
  <c i="2" r="J36"/>
  <c i="1" r="AW56"/>
  <c i="7" r="F39"/>
  <c i="1" r="BD64"/>
  <c r="BD63"/>
  <c i="9" r="F36"/>
  <c i="1" r="BA68"/>
  <c r="BA67"/>
  <c r="AW67"/>
  <c i="2" r="F38"/>
  <c i="1" r="BC56"/>
  <c i="4" r="J35"/>
  <c i="1" r="AV59"/>
  <c i="6" r="F35"/>
  <c i="1" r="AZ62"/>
  <c i="7" r="F38"/>
  <c i="1" r="BC64"/>
  <c r="BC63"/>
  <c r="AY63"/>
  <c i="3" r="F36"/>
  <c i="1" r="BA57"/>
  <c i="7" r="F35"/>
  <c i="1" r="AZ64"/>
  <c r="AZ63"/>
  <c r="AV63"/>
  <c i="8" r="F35"/>
  <c i="1" r="AZ66"/>
  <c r="AZ65"/>
  <c r="AV65"/>
  <c i="9" r="J35"/>
  <c i="1" r="AV68"/>
  <c i="5" r="F35"/>
  <c i="1" r="AZ61"/>
  <c i="7" r="J36"/>
  <c i="1" r="AW64"/>
  <c i="8" r="F38"/>
  <c i="1" r="BC66"/>
  <c r="BC65"/>
  <c r="AY65"/>
  <c i="4" r="F35"/>
  <c i="1" r="AZ59"/>
  <c r="AZ58"/>
  <c r="AV58"/>
  <c i="5" r="J36"/>
  <c i="1" r="AW61"/>
  <c i="8" r="F39"/>
  <c i="1" r="BD66"/>
  <c r="BD65"/>
  <c r="AS54"/>
  <c i="3" r="J35"/>
  <c i="1" r="AV57"/>
  <c i="5" r="F39"/>
  <c i="1" r="BD61"/>
  <c i="7" r="J35"/>
  <c i="1" r="AV64"/>
  <c i="3" r="F39"/>
  <c i="1" r="BD57"/>
  <c i="2" r="F35"/>
  <c i="1" r="AZ56"/>
  <c i="3" r="F38"/>
  <c i="1" r="BC57"/>
  <c i="6" r="F39"/>
  <c i="1" r="BD62"/>
  <c i="8" r="J35"/>
  <c i="1" r="AV66"/>
  <c i="9" r="F35"/>
  <c i="1" r="AZ68"/>
  <c r="AZ67"/>
  <c r="AV67"/>
  <c i="3" r="J36"/>
  <c i="1" r="AW57"/>
  <c i="5" r="J35"/>
  <c i="1" r="AV61"/>
  <c i="9" r="F38"/>
  <c i="1" r="BC68"/>
  <c r="BC67"/>
  <c r="AY67"/>
  <c r="AU58"/>
  <c r="AU63"/>
  <c i="8" l="1" r="R93"/>
  <c r="R92"/>
  <c i="5" r="P92"/>
  <c r="P91"/>
  <c i="1" r="AU61"/>
  <c i="6" r="R88"/>
  <c i="7" r="BK92"/>
  <c r="BK91"/>
  <c r="J91"/>
  <c i="5" r="T92"/>
  <c r="T91"/>
  <c i="8" r="P92"/>
  <c i="1" r="AU66"/>
  <c i="5" r="R92"/>
  <c r="R91"/>
  <c i="4" r="BK89"/>
  <c r="BK88"/>
  <c r="J88"/>
  <c r="J63"/>
  <c i="6" r="BK88"/>
  <c r="J88"/>
  <c r="J63"/>
  <c i="2" r="BK89"/>
  <c r="BK88"/>
  <c r="J88"/>
  <c i="6" r="J90"/>
  <c r="J65"/>
  <c i="7" r="J93"/>
  <c r="J65"/>
  <c i="3" r="BK89"/>
  <c r="J89"/>
  <c r="J64"/>
  <c i="5" r="BK92"/>
  <c r="J92"/>
  <c r="J64"/>
  <c i="8" r="BK93"/>
  <c r="J93"/>
  <c r="J64"/>
  <c i="7" r="J32"/>
  <c i="1" r="AG64"/>
  <c r="AG63"/>
  <c i="2" r="J32"/>
  <c i="1" r="AG56"/>
  <c i="9" r="J32"/>
  <c i="1" r="AG68"/>
  <c r="AG67"/>
  <c r="AT59"/>
  <c i="3" r="F37"/>
  <c i="1" r="BB57"/>
  <c i="9" r="F37"/>
  <c i="1" r="BB68"/>
  <c r="BB67"/>
  <c r="AX67"/>
  <c r="AT61"/>
  <c r="BD55"/>
  <c r="BC60"/>
  <c r="AY60"/>
  <c i="6" r="F37"/>
  <c i="1" r="BB62"/>
  <c r="AU60"/>
  <c r="BA55"/>
  <c r="BD60"/>
  <c r="AT68"/>
  <c r="AT63"/>
  <c i="7" r="F37"/>
  <c i="1" r="BB64"/>
  <c r="BB63"/>
  <c r="AX63"/>
  <c r="AT56"/>
  <c r="AZ55"/>
  <c i="2" r="F37"/>
  <c i="1" r="BB56"/>
  <c r="AU65"/>
  <c r="AT58"/>
  <c r="AT62"/>
  <c r="BC55"/>
  <c r="AY55"/>
  <c r="AT65"/>
  <c i="8" r="F37"/>
  <c i="1" r="BB66"/>
  <c r="BB65"/>
  <c r="AX65"/>
  <c r="AZ60"/>
  <c r="AV60"/>
  <c i="4" r="F37"/>
  <c i="1" r="BB59"/>
  <c r="BB58"/>
  <c r="AX58"/>
  <c r="AT64"/>
  <c r="AT57"/>
  <c r="BA60"/>
  <c r="AW60"/>
  <c i="5" r="F37"/>
  <c i="1" r="BB61"/>
  <c r="AT66"/>
  <c r="AT67"/>
  <c r="AU55"/>
  <c r="AU54"/>
  <c i="2" l="1" r="J63"/>
  <c r="J89"/>
  <c r="J64"/>
  <c i="7" r="J63"/>
  <c r="J92"/>
  <c r="J64"/>
  <c i="1" r="AN64"/>
  <c i="4" r="J89"/>
  <c r="J64"/>
  <c i="5" r="BK91"/>
  <c r="J91"/>
  <c r="J63"/>
  <c i="1" r="AN68"/>
  <c i="2" r="J41"/>
  <c i="3" r="BK88"/>
  <c r="J88"/>
  <c i="7" r="J41"/>
  <c i="8" r="BK92"/>
  <c r="J92"/>
  <c i="9" r="J41"/>
  <c i="1" r="AN63"/>
  <c r="AN56"/>
  <c r="AN67"/>
  <c r="BD54"/>
  <c r="W33"/>
  <c r="BA54"/>
  <c r="W30"/>
  <c r="AZ54"/>
  <c r="W29"/>
  <c r="AT60"/>
  <c r="BB55"/>
  <c r="AX55"/>
  <c r="AV55"/>
  <c i="6" r="J32"/>
  <c i="1" r="AG62"/>
  <c r="AN62"/>
  <c r="BB60"/>
  <c r="AX60"/>
  <c i="4" r="J32"/>
  <c i="1" r="AG59"/>
  <c r="AN59"/>
  <c r="BC54"/>
  <c r="W32"/>
  <c r="AW55"/>
  <c i="3" r="J32"/>
  <c i="1" r="AG57"/>
  <c r="AN57"/>
  <c i="8" r="J32"/>
  <c i="1" r="AG66"/>
  <c r="AN66"/>
  <c i="3" l="1" r="J63"/>
  <c i="8" r="J41"/>
  <c i="4" r="J41"/>
  <c i="8" r="J63"/>
  <c i="3" r="J41"/>
  <c i="6" r="J41"/>
  <c i="1" r="AV54"/>
  <c r="AK29"/>
  <c r="AG55"/>
  <c r="AW54"/>
  <c r="AK30"/>
  <c r="AG58"/>
  <c r="AN58"/>
  <c r="AT55"/>
  <c r="AY54"/>
  <c r="AG65"/>
  <c r="AN65"/>
  <c i="5" r="J32"/>
  <c i="1" r="AG61"/>
  <c r="AN61"/>
  <c r="BB54"/>
  <c r="W31"/>
  <c i="5" l="1" r="J41"/>
  <c i="1" r="AN55"/>
  <c r="AT54"/>
  <c r="AX54"/>
  <c r="AG60"/>
  <c r="AN60"/>
  <c l="1" r="AG54"/>
  <c r="AK26"/>
  <c r="AK35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<sst xmlns="http://schemas.openxmlformats.org/spreadsheetml/2006/main">
  <si>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</si>
  <si>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</si>
  <si>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</si>
  <si>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</si>
  <si>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</si>
  <si>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{d2ed0f83-21b3-461c-846d-e82f2d71ff50}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</si>
  <si>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</si>
  <si>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</si>
  <si>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</si>
  <si>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</si>
  <si>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</si>
  <si>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</si>
  <si>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</si>
  <si>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</si>
  <si>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65020130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</si>
  <si>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</si>
  <si>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</si>
  <si>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Oprava odvodnění v žst. Kadaň Prunéřov</t>
  </si>
  <si>
    <t>KSO:</t>
  </si>
  <si>
    <t>824 13</t>
  </si>
  <si>
    <t>CC-CZ:</t>
  </si>
  <si>
    <t>21211</t>
  </si>
  <si>
    <t>Místo:</t>
  </si>
  <si>
    <t>TO Kadaň</t>
  </si>
  <si>
    <t>Datum:</t>
  </si>
  <si>
    <t>21. 4. 2020</t>
  </si>
  <si>
    <t>CZ-CPV:</t>
  </si>
  <si>
    <t>45234000-6</t>
  </si>
  <si>
    <t>CZ-CPA:</t>
  </si>
  <si>
    <t>42.12.20</t>
  </si>
  <si>
    <t>Zadavatel:</t>
  </si>
  <si>
    <t>IČ:</t>
  </si>
  <si>
    <t>70994234</t>
  </si>
  <si>
    <t>Správa železnic s.o., OŘ UNL, ST Most</t>
  </si>
  <si>
    <t>DIČ:</t>
  </si>
  <si>
    <t>CZ70994234</t>
  </si>
  <si>
    <t>Uchazeč:</t>
  </si>
  <si>
    <t>Vyplň údaj</t>
  </si>
  <si>
    <t>Projektant:</t>
  </si>
  <si>
    <t/>
  </si>
  <si>
    <t xml:space="preserve"> </t>
  </si>
  <si>
    <t>True</t>
  </si>
  <si>
    <t>Zpracovatel:</t>
  </si>
  <si>
    <t>Ing. Horák Jiří, horak@szdc.cz, +420 602155923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</si>
  <si>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</si>
  <si>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</si>
  <si>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</si>
  <si>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</si>
  <si>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</si>
  <si>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</si>
  <si>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</si>
  <si>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</si>
  <si>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</si>
  <si>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</si>
  <si>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</si>
  <si>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</si>
  <si>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</si>
  <si>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</si>
  <si>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</si>
  <si>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</si>
  <si>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</si>
  <si>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</si>
  <si>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</si>
  <si>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</si>
  <si>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</si>
  <si>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</si>
  <si>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</si>
  <si>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</si>
  <si>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</si>
  <si>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</si>
  <si>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</si>
  <si>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</si>
  <si>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</si>
  <si>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</si>
  <si>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</si>
  <si>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</si>
  <si>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</si>
  <si>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</si>
  <si>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</si>
  <si>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</si>
  <si>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</si>
  <si>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</si>
  <si>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</si>
  <si>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</si>
  <si>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O1</t>
  </si>
  <si>
    <t>Čištění příkopů</t>
  </si>
  <si>
    <t>STA</t>
  </si>
  <si>
    <t>1</t>
  </si>
  <si>
    <t>{f5d3fbe1-c7ba-4b31-acb1-a237f6123b8a}</t>
  </si>
  <si>
    <t>2</t>
  </si>
  <si>
    <t>/</t>
  </si>
  <si>
    <t>Č11</t>
  </si>
  <si>
    <t>Příkopy vpravo</t>
  </si>
  <si>
    <t>Soupis</t>
  </si>
  <si>
    <t>{4993da24-f4ef-410e-901a-31ee13c193d1}</t>
  </si>
  <si>
    <t>Č12</t>
  </si>
  <si>
    <t>Příkop vlevo</t>
  </si>
  <si>
    <t>{344a883b-89ed-4ec2-a269-af5de77c5ccc}</t>
  </si>
  <si>
    <t>O2</t>
  </si>
  <si>
    <t>Čištění propustků</t>
  </si>
  <si>
    <t>{6d57a3da-7153-4f55-94bd-12dd0ebb0728}</t>
  </si>
  <si>
    <t>Č21</t>
  </si>
  <si>
    <t>Propustky km136,307 , km 136,571 , km 137,220</t>
  </si>
  <si>
    <t>{55055a35-6126-4999-b1e2-b66e039748d8}</t>
  </si>
  <si>
    <t>O3</t>
  </si>
  <si>
    <t>Stavební komunikace</t>
  </si>
  <si>
    <t>{b8656313-d1dc-42b5-93cb-9a0bd094c628}</t>
  </si>
  <si>
    <t>Č31</t>
  </si>
  <si>
    <t xml:space="preserve">Cesta   vlevo km 136,450-138,080 a vpravo km 136,450 - 137,400</t>
  </si>
  <si>
    <t>{bb7c86f4-1d32-40e2-b89c-8c53a7c30a6d}</t>
  </si>
  <si>
    <t>Č32</t>
  </si>
  <si>
    <t>Odstranění pařezů</t>
  </si>
  <si>
    <t>{57c89bad-df97-46a9-a8d3-8efaaf6bfffa}</t>
  </si>
  <si>
    <t>O4</t>
  </si>
  <si>
    <t>Zatrubnění u mostníc opěr</t>
  </si>
  <si>
    <t>{5689d21c-976a-4214-aa4b-137a80ecbf33}</t>
  </si>
  <si>
    <t>Č41</t>
  </si>
  <si>
    <t>Zatrubnění u mostních opěr mostů ČEZ km 136,440 a 136,642</t>
  </si>
  <si>
    <t>{60781686-d207-4a8f-8165-6d159821d9ca}</t>
  </si>
  <si>
    <t>O5</t>
  </si>
  <si>
    <t>Oprava odvodnění a zajištění svahu</t>
  </si>
  <si>
    <t>{e76f1df3-1579-483d-a841-b755a567dc92}</t>
  </si>
  <si>
    <t>Č51</t>
  </si>
  <si>
    <t>Kadaň - Kadaň-Prunéřov km 30,712 - km 30,842</t>
  </si>
  <si>
    <t>{31fa174f-69e0-417b-bfb1-1f0b1e78d9cc}</t>
  </si>
  <si>
    <t>O6</t>
  </si>
  <si>
    <t>VRN</t>
  </si>
  <si>
    <t>{974a8afc-5b71-4b58-a21c-f5c8968b1968}</t>
  </si>
  <si>
    <t>824 26</t>
  </si>
  <si>
    <t>Č61</t>
  </si>
  <si>
    <t>{c2a8e10d-6a5e-4ee9-a340-6c3047027339}</t>
  </si>
  <si>
    <t>Zpevněný_11</t>
  </si>
  <si>
    <t>Čištění příkopu zpevněného vpravo</t>
  </si>
  <si>
    <t>m3</t>
  </si>
  <si>
    <t>499,953</t>
  </si>
  <si>
    <t>Odpad_11</t>
  </si>
  <si>
    <t>Odpad z příkopů na skládku</t>
  </si>
  <si>
    <t>t</t>
  </si>
  <si>
    <t>999,906</t>
  </si>
  <si>
    <t>KRYCÍ LIST SOUPISU PRACÍ</t>
  </si>
  <si>
    <t>Objekt:</t>
  </si>
  <si>
    <t>O1 - Čištění příkopů</t>
  </si>
  <si>
    <t>Soupis:</t>
  </si>
  <si>
    <t>Č11 - Příkopy vpravo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</si>
  <si>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</si>
  <si>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</si>
  <si>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</si>
  <si>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</si>
  <si>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</si>
  <si>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5 - Komunikace pozemní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</si>
  <si>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</si>
  <si>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</si>
  <si>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</si>
  <si>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</si>
  <si>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</si>
  <si>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</si>
  <si>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</si>
  <si>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</si>
  <si>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</si>
  <si>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</si>
  <si>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</si>
  <si>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</si>
  <si>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</si>
  <si>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</si>
  <si>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</si>
  <si>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</si>
  <si>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</si>
  <si>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5</t>
  </si>
  <si>
    <t>Komunikace pozemní</t>
  </si>
  <si>
    <t>K</t>
  </si>
  <si>
    <t>5906140240</t>
  </si>
  <si>
    <t>Demontáž kolejového roštu koleje v ose koleje pražce betonové tv. T rozdělení "d"</t>
  </si>
  <si>
    <t>km</t>
  </si>
  <si>
    <t>Sborník UOŽI 01 2019</t>
  </si>
  <si>
    <t>4</t>
  </si>
  <si>
    <t>1653455145</t>
  </si>
  <si>
    <t>PP</t>
  </si>
  <si>
    <t>Demontáž kolejového roštu koleje v ose koleje pražce betonové tv. T rozdělení "d".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</si>
  <si>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PSC</t>
  </si>
  <si>
    <t>Poznámka k souboru cen:_x000d_
1. V cenách jsou započteny náklady na případné odstranění kameniva, rozebrání roštu do součástí, manipulaci, naložení výzisku na dopravní prostředek a uložení na úložišti._x000d_
2. V cenách nejsou obsaženy náklady na dopravu a vytřídění.</t>
  </si>
  <si>
    <t>P</t>
  </si>
  <si>
    <t>Poznámka k položce:_x000d_
demontáž části vyloučené koleje 6a pro zřízení příčného příkopu</t>
  </si>
  <si>
    <t>5914020010</t>
  </si>
  <si>
    <t>Čištění otevřených odvodňovacích zařízení strojně příkop zpevněný</t>
  </si>
  <si>
    <t>-2067166950</t>
  </si>
  <si>
    <t>Čištění otevřených odvodňovacích zařízení strojně příkop zpevněný. Poznámka: 1. V cenách jsou započteny náklady na odtěžení nánosu a nečistot, rozprostření výzisku na terén nebo naložení na dopravní prostředek. 2. V cenách nejsou obsaženy náklady na dopravu a skládkovné.</t>
  </si>
  <si>
    <t>Poznámka k souboru cen:_x000d_
1. V cenách jsou započteny náklady na odtěžení nánosu a nečistot, rozprostření výzisku na terén nebo naložení na dopravní prostředek._x000d_
2. V cenách nejsou obsaženy náklady na dopravu a skládkovné.</t>
  </si>
  <si>
    <t>VV</t>
  </si>
  <si>
    <t xml:space="preserve">"km 136,1-137,300 + 30 m od propustku km 137,220 ( končí za staniční budovou)     "555,503</t>
  </si>
  <si>
    <t xml:space="preserve">"Odpočet na vodu 10%                                "-55,550</t>
  </si>
  <si>
    <t>Součet</t>
  </si>
  <si>
    <t>3</t>
  </si>
  <si>
    <t>5914152010</t>
  </si>
  <si>
    <t>Zřízení zarážedla zemního</t>
  </si>
  <si>
    <t>kus</t>
  </si>
  <si>
    <t>-1873728154</t>
  </si>
  <si>
    <t>Zřízení zarážedla zemního. Poznámka: 1. V cenách jsou započteny náklady na zřízení prodle vzorového listu. 2. V cenách nejsou obsaženy náklady na dodávku materiálu.</t>
  </si>
  <si>
    <t>Poznámka k souboru cen:_x000d_
1. V cenách jsou započteny náklady na zřízení prodle vzorového listu._x000d_
2. V cenách nejsou obsaženy náklady na dodávku materiálu.</t>
  </si>
  <si>
    <t>Poznámka k položce:_x000d_
zřízení zemního zarážedla na novém konci koleje 6a z výkopku z tělese železničního spodku ( po zřízení příčného příkopu )</t>
  </si>
  <si>
    <t>OST</t>
  </si>
  <si>
    <t>Ostatní</t>
  </si>
  <si>
    <t>9902100100</t>
  </si>
  <si>
    <t xml:space="preserve">Doprava dodávek zhotovitele, dodávek objednatele nebo výzisku mechanizací přes 3,5 t sypanin  do 10 km</t>
  </si>
  <si>
    <t>512</t>
  </si>
  <si>
    <t>-1623859147</t>
  </si>
  <si>
    <t>Doprava dodávek zhotovitele, dodávek objednatele nebo výzisku mechanizací přes 3,5 t sypanin do 10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</si>
  <si>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Poznámka k souboru cen:_x000d_
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 Ceny jsou určeny pro dopravu silničními i kolejovými vozidly. V ceně jsou započteny i náklady na zpáteční cestu dopravního prostředku. Pokud bude realizována jednosměrná přeprava z bodu A do bodu B (např. pro společnost Cargo, a.s.), uvažuje se poloviční vzdálenost z celkově ujeté trasy.</t>
  </si>
  <si>
    <t>Zpevněný_11*2,0</t>
  </si>
  <si>
    <t>9909000100</t>
  </si>
  <si>
    <t>Poplatek za uložení suti nebo hmot na oficiální skládku</t>
  </si>
  <si>
    <t>-89533430</t>
  </si>
  <si>
    <t>Poplatek za uložení suti nebo hmot na oficiální skládku Poznámka: V cenách jsou započteny náklady na uložení stavebního odpadu na oficiální skládku.Je třeba zohlednit regionální rozdíly v cenách poplatků za uložení suti a odpadů. Tyto se mohou výrazně lišit s ohledem nejen na region, ale také na množství a druh ukládaného odpadu.</t>
  </si>
  <si>
    <t>Poznámka k souboru cen:_x000d_
V cenách jsou započteny náklady na uložení stavebního odpadu na oficiální skládku.Je třeba zohlednit regionální rozdíly v cenách poplatků za uložení suti a odpadů. Tyto se mohou výrazně lišit s ohledem nejen na region, ale také na množství a druh ukládaného odpadu.</t>
  </si>
  <si>
    <t>Nezpevněný_12</t>
  </si>
  <si>
    <t>Čištění příkopu nezpevněného</t>
  </si>
  <si>
    <t>14,216</t>
  </si>
  <si>
    <t>Zpevněné_12</t>
  </si>
  <si>
    <t>Čištění příkopu zpevněného</t>
  </si>
  <si>
    <t>468,14</t>
  </si>
  <si>
    <t>Recipient_12</t>
  </si>
  <si>
    <t>Čištění recipientu ze silničních panelů KZD 1a</t>
  </si>
  <si>
    <t>2448,029</t>
  </si>
  <si>
    <t>Odpad_12</t>
  </si>
  <si>
    <t>5274,693</t>
  </si>
  <si>
    <t>Č12 - Příkop vlevo</t>
  </si>
  <si>
    <t>5914020020</t>
  </si>
  <si>
    <t>Čištění otevřených odvodňovacích zařízení strojně příkop nezpevněný</t>
  </si>
  <si>
    <t>-606316111</t>
  </si>
  <si>
    <t>Čištění otevřených odvodňovacích zařízení strojně příkop nezpevněný. Poznámka: 1. V cenách jsou započteny náklady na odtěžení nánosu a nečistot, rozprostření výzisku na terén nebo naložení na dopravní prostředek. 2. V cenách nejsou obsaženy náklady na dopravu a skládkovné.</t>
  </si>
  <si>
    <t xml:space="preserve">"km 136,1-136,2                                "14,216</t>
  </si>
  <si>
    <t>-1105282627</t>
  </si>
  <si>
    <t xml:space="preserve">"km 136,200-136,570                            "520,156</t>
  </si>
  <si>
    <t xml:space="preserve">"Odpočet na vodu 10%                                "-52,016</t>
  </si>
  <si>
    <t>5914020030</t>
  </si>
  <si>
    <t>Čištění otevřených odvodňovacích zařízení strojně recipient</t>
  </si>
  <si>
    <t>-1115826075</t>
  </si>
  <si>
    <t>Čištění otevřených odvodňovacích zařízení strojně recipient. Poznámka: 1. V cenách jsou započteny náklady na odtěžení nánosu a nečistot, rozprostření výzisku na terén nebo naložení na dopravní prostředek. 2. V cenách nejsou obsaženy náklady na dopravu a skládkovné.</t>
  </si>
  <si>
    <t xml:space="preserve">"km 136,570 - 138,080                  "2720,032</t>
  </si>
  <si>
    <t xml:space="preserve">"Odpočet na vodu 10%                                "-272,003</t>
  </si>
  <si>
    <t>5914025010</t>
  </si>
  <si>
    <t>Výměna dílů otevřeného odvodnění příkopové tvárnice</t>
  </si>
  <si>
    <t>m</t>
  </si>
  <si>
    <t>1769921114</t>
  </si>
  <si>
    <t>Výměna dílů otevřeného odvodnění příkopové tvárnice. Poznámka: 1. V cenách jsou započteny náklady na demontáž, výměnu, montáž dílů, včetně obsypání a zasypání zařízení propustným materiálem podle vzorového listu a rozprostření výzisku na terén nebo naložení na dopravní prostředek. 2. V cenách nejsou obsaženy náklady na provedení výkopku, ruční dočištění a dodávku materiálu.</t>
  </si>
  <si>
    <t>Poznámka k souboru cen:_x000d_
1. V cenách jsou započteny náklady na demontáž, výměnu, montáž dílů, včetně obsypání a zasypání zařízení propustným materiálem podle vzorového listu a rozprostření výzisku na terén nebo naložení na dopravní prostředek._x000d_
2. V cenách nejsou obsaženy náklady na provedení výkopku, ruční dočištění a dodávku materiálu.</t>
  </si>
  <si>
    <t xml:space="preserve">"Výměna poškozených tvárnic TZZ 1 - odhad 100 m       "100</t>
  </si>
  <si>
    <t>5914025020</t>
  </si>
  <si>
    <t>Výměna dílů otevřeného odvodnění příkopové desky</t>
  </si>
  <si>
    <t>-1460311548</t>
  </si>
  <si>
    <t>Výměna dílů otevřeného odvodnění příkopové desky. Poznámka: 1. V cenách jsou započteny náklady na demontáž, výměnu, montáž dílů, včetně obsypání a zasypání zařízení propustným materiálem podle vzorového listu a rozprostření výzisku na terén nebo naložení na dopravní prostředek. 2. V cenách nejsou obsaženy náklady na provedení výkopku, ruční dočištění a dodávku materiálu.</t>
  </si>
  <si>
    <t xml:space="preserve">"Výměna poškozených panelů KZD 1 na dně a svazích recipientu  - odhad 20 ks * (3 m x1,5 m x 0,15 m)              "20*3</t>
  </si>
  <si>
    <t>6</t>
  </si>
  <si>
    <t>M</t>
  </si>
  <si>
    <t>5964119005</t>
  </si>
  <si>
    <t>Příkopová tvárnice TZZ 5</t>
  </si>
  <si>
    <t>8</t>
  </si>
  <si>
    <t>1029080605</t>
  </si>
  <si>
    <t>7</t>
  </si>
  <si>
    <t>5964161005</t>
  </si>
  <si>
    <t>Beton lehce zhutnitelný C 16/20;X0 F5 2 200 2 662</t>
  </si>
  <si>
    <t>1642859588</t>
  </si>
  <si>
    <t>5963125005</t>
  </si>
  <si>
    <t>Panel železobetonový silniční rozměru 300x150x15</t>
  </si>
  <si>
    <t>1623113887</t>
  </si>
  <si>
    <t>9</t>
  </si>
  <si>
    <t>5955101015</t>
  </si>
  <si>
    <t>Kamenivo drcené štěrkodrť frakce 0/22</t>
  </si>
  <si>
    <t>154381660</t>
  </si>
  <si>
    <t>10</t>
  </si>
  <si>
    <t>-1772594362</t>
  </si>
  <si>
    <t>Nezpevněný_12*1,8</t>
  </si>
  <si>
    <t>Zpevněné_12*1,8</t>
  </si>
  <si>
    <t>Recipient_12*1,8</t>
  </si>
  <si>
    <t>11</t>
  </si>
  <si>
    <t>-64490754</t>
  </si>
  <si>
    <t>Propustky_21</t>
  </si>
  <si>
    <t>Čištění trubních propustků</t>
  </si>
  <si>
    <t>46,911</t>
  </si>
  <si>
    <t>Odpad_21</t>
  </si>
  <si>
    <t>117,822</t>
  </si>
  <si>
    <t>Vtoky_21</t>
  </si>
  <si>
    <t>Čištění vtoku a výtoku</t>
  </si>
  <si>
    <t>12</t>
  </si>
  <si>
    <t>O2 - Čištění propustků</t>
  </si>
  <si>
    <t>Č21 - Propustky km136,307 , km 136,571 , km 137,220</t>
  </si>
  <si>
    <t xml:space="preserve">    9 - Ostatní konstrukce a práce, bourání</t>
  </si>
  <si>
    <t>Ostatní konstrukce a práce, bourání</t>
  </si>
  <si>
    <t>952904121</t>
  </si>
  <si>
    <t>Čištění mostních objektů - ruční odstranění nánosů z otvorů v do 1,5 m</t>
  </si>
  <si>
    <t>18066323</t>
  </si>
  <si>
    <t>Čištění mostních objektů odstranění nánosů z otvorů ručně, světlé výšky otvoru do 1,5 m</t>
  </si>
  <si>
    <t xml:space="preserve">Poznámka k souboru cen:_x000d_
1. Množství měrných jednotek se určuje:_x000d_
a) u otvorů, vtoků a výtoků v m3 jejich objemu,_x000d_
b) u odvodňovačů v m jejich délky._x000d_
</t>
  </si>
  <si>
    <t xml:space="preserve">"km 136,307  (ČEZ), průměr 2x 0,8 m, délka 7,6 m, zaplněn 0,5 m           "((PI*0,4*0,4)-0,1722)*21,3</t>
  </si>
  <si>
    <t>Mezisoučet</t>
  </si>
  <si>
    <t xml:space="preserve">"km 136,571, průměr 1,3 m, délka 21,3 m, zaplněn 1 m                               "((PI*0,65*0,65)-0,232)*21,3</t>
  </si>
  <si>
    <t xml:space="preserve">"km 137,220, průměr 1,3 m, délka 71,3 m, zaplněn 0,3 m                            "0,232*71,3</t>
  </si>
  <si>
    <t>952904151</t>
  </si>
  <si>
    <t>Čištění mostních objektů - pročištění vtoků a výtoků strojně</t>
  </si>
  <si>
    <t>CS ÚRS 2020 01</t>
  </si>
  <si>
    <t>-929522890</t>
  </si>
  <si>
    <t>Čištění mostních objektů pročištění vtoků a výtoků strojně</t>
  </si>
  <si>
    <t xml:space="preserve">" Částečně je zahrnuto i v příkopech           "6*2</t>
  </si>
  <si>
    <t>1295539056</t>
  </si>
  <si>
    <t>(Propustky_21+Vtoky_21)*2,0</t>
  </si>
  <si>
    <t>-1924943845</t>
  </si>
  <si>
    <t>Cesty_31</t>
  </si>
  <si>
    <t>m2</t>
  </si>
  <si>
    <t>7950</t>
  </si>
  <si>
    <t>Štěrkodrť_31</t>
  </si>
  <si>
    <t>Výzisk z kolejového lože na zpevnění stavebních cest</t>
  </si>
  <si>
    <t>3498</t>
  </si>
  <si>
    <t>O3 - Stavební komunikace</t>
  </si>
  <si>
    <t xml:space="preserve">Č31 - Cesta   vlevo km 136,450-138,080 a vpravo km 136,450 - 137,400</t>
  </si>
  <si>
    <t xml:space="preserve">    1 - Zemní práce</t>
  </si>
  <si>
    <t xml:space="preserve">    8 - Trubní vedení</t>
  </si>
  <si>
    <t xml:space="preserve">    998 - Přesun hmot</t>
  </si>
  <si>
    <t>Zemní práce</t>
  </si>
  <si>
    <t>121151123</t>
  </si>
  <si>
    <t>Sejmutí ornice plochy přes 500 m2 tl vrstvy do 200 mm strojně</t>
  </si>
  <si>
    <t>-827119038</t>
  </si>
  <si>
    <t>Sejmutí ornice strojně při souvislé ploše přes 500 m2, tl. vrstvy do 200 mm</t>
  </si>
  <si>
    <t xml:space="preserve">Poznámka k souboru cen:_x000d_
1. V cenách jsou započteny i náklady na_x000d_
a) naložení sejmuté ornice na dopravní prostředek._x000d_
b) vodorovné přemístění na hromady v místě upotřebení nebo na dočasné či trvalé skládky na vzdálenost do 50 m a se složením._x000d_
2. Ceny lze použít i pro sejmutí podorničí._x000d_
3. V cenách nejsou započteny náklady na odstranění nevhodných přimísenin (kamenů, kořenů apod.); tyto práce se ocení individuálně._x000d_
</t>
  </si>
  <si>
    <t>181951111</t>
  </si>
  <si>
    <t>Úprava pláně v hornině třídy těžitelnosti I, skupiny 1 až 3 bez zhutnění</t>
  </si>
  <si>
    <t>575044589</t>
  </si>
  <si>
    <t>Úprava pláně vyrovnáním výškových rozdílů strojně v hornině třídy těžitelnosti I, skupiny 1 až 3 bez zhutnění</t>
  </si>
  <si>
    <t xml:space="preserve">Poznámka k souboru cen:_x000d_
1. Ceny jsou určeny pro urovnání všech nově zřizovaných ploch (v zářezech i na násypech) vodorovných nebo ve sklonu do 1:5 pod zpevnění ploch jakéhokoliv druhu, pod humusování, (ne však pro plochy zásypu rýh pro podzemní vedení), drnování apod. a dále, předepíše-li projekt urovnání pláně z jiného důvodu._x000d_
2. Ceny nelze použít pro urovnání lavic šířky do 3 m přerušujících svahy, pro urovnání dna silničních a železničních příkopů pro jakoukoliv šířku dna; toto urovnání se oceňuje cenami souboru cen 182 Svahování._x000d_
3. Urovnání ploch ve sklonu přes 1 : 5 se oceňuje cenami souboru cen 182 Svahování trvalých svahů do projektovaných profilů strojně._x000d_
4. Ceny se zhutněním jsou určeny pro jakoukoliv míru zhutnění._x000d_
</t>
  </si>
  <si>
    <t>561121112</t>
  </si>
  <si>
    <t>Podklad z mechanicky zpevněné zeminy MZ tl 200 mm</t>
  </si>
  <si>
    <t>-1777324409</t>
  </si>
  <si>
    <t>Zřízení podkladu nebo ochranné vrstvy vozovky z mechanicky zpevněné zeminy MZ bez přidání pojiva nebo vylepšovacího materiálu, s rozprostřením, vlhčením, promísením a zhutněním, tloušťka po zhutnění 200 mm</t>
  </si>
  <si>
    <t xml:space="preserve">Poznámka k souboru cen:_x000d_
1. Ceny lze použít i v případě, že se zrnitost zeminy zlepší nakupovaným materiálem, který se oceňuje ve specifikaci. Pro přesun hmot se v tomto případě uvažuje hmotnost materiálu ve specifikaci._x000d_
2. V cenách nejsou započteny náklady na opatření zeminy a její přemístění k místu zabudování, které se oceňují cenami katalogu 800-1 Zemní práce._x000d_
3. V cenách nejsou započteny náklady na případné zatravnění, které se oceňují cenami části A02 katalogu 823-1 Plochy a úprava území._x000d_
</t>
  </si>
  <si>
    <t xml:space="preserve">"Cesta   vlevo km "(136,450-138,080)*-1000*3</t>
  </si>
  <si>
    <t xml:space="preserve">"Napojení na zpevněnou komunikaci ČD   "50*3</t>
  </si>
  <si>
    <t>"Cesta vpravo km "(136,450 - 137,400)*-1000*3</t>
  </si>
  <si>
    <t>"Za propustkem"20*3</t>
  </si>
  <si>
    <t>58331202</t>
  </si>
  <si>
    <t>NEOCEŇOVAT! štěrkodrť netříděná do 100mm amfibolit</t>
  </si>
  <si>
    <t>1507196971</t>
  </si>
  <si>
    <t xml:space="preserve">Poznámka k položce:_x000d_
Bude použit výzisk ze štěrkového lože deponovaný na bývalé štěkové základně  v Chomutově_x000d_
( je zde deponováno cca 4000 m3)</t>
  </si>
  <si>
    <t>Cesty_31*0,2*2,2</t>
  </si>
  <si>
    <t>Trubní vedení</t>
  </si>
  <si>
    <t>871251141</t>
  </si>
  <si>
    <t>Montáž potrubí z PE100 SDR 11 otevřený výkop svařovaných na tupo D 110 x 10,0 mm</t>
  </si>
  <si>
    <t>455027339</t>
  </si>
  <si>
    <t>Montáž vodovodního potrubí z plastů v otevřeném výkopu z polyetylenu PE 100 svařovaných na tupo SDR 11/PN16 D 110 x 10,0 mm</t>
  </si>
  <si>
    <t xml:space="preserve">Poznámka k souboru cen:_x000d_
1. V cenách potrubí nejsou započteny náklady na:_x000d_
a) dodání potrubí; potrubí se oceňuje ve specifikaci; ztratné lze dohodnout u trub polyetylénových ve výši 1,5 %; u trub z tvrdého PVC ve výši 3 %,_x000d_
b) dodání tvarovek; tvarovky se oceňují ve specifikaci._x000d_
2. Ceny -1211 jsou určeny i pro plošné kolektory primárních okruhů tepelných čerpadel._x000d_
</t>
  </si>
  <si>
    <t>Poznámka k položce:_x000d_
Dočasná demontáž vodovodního potrubí z plastu s přírubami a zpětná montáž ( včetně podpěry )</t>
  </si>
  <si>
    <t>2*6</t>
  </si>
  <si>
    <t>857261131</t>
  </si>
  <si>
    <t>Montáž litinových tvarovek jednoosých hrdlových otevřený výkop s integrovaným těsněním DN 100</t>
  </si>
  <si>
    <t>2066496378</t>
  </si>
  <si>
    <t>Montáž litinových tvarovek na potrubí litinovém tlakovém jednoosých na potrubí z trub hrdlových v otevřeném výkopu, kanálu nebo v šachtě s integrovaným těsněním DN 100</t>
  </si>
  <si>
    <t xml:space="preserve">Poznámka k souboru cen:_x000d_
1. V cenách souboru cen nejsou započteny náklady na:_x000d_
a) dodání tvarovek; tyto se oceňují ve specifikaci,_x000d_
b) podkladní konstrukci ze štěrkopísku - podkladní vrstva ze štěrkopísku se oceňuje cenou 564 28-111 Podklad ze štěrkopísku._x000d_
2. V cenách 857 ..-1141, -1151, -3141 a -3151 nejsou započteny náklady nadodání těsnících nebo zámkových kroužků; tyto se oceňují ve specifikaci._x000d_
</t>
  </si>
  <si>
    <t>Poznámka k položce:_x000d_
Dočasná demontáž vodovodního potrubí z plastu s přírubami a zpětná montáž</t>
  </si>
  <si>
    <t>2*3</t>
  </si>
  <si>
    <t>998</t>
  </si>
  <si>
    <t>Přesun hmot</t>
  </si>
  <si>
    <t>998225111</t>
  </si>
  <si>
    <t>Přesun hmot pro pozemní komunikace s krytem z kamene, monolitickým betonovým nebo živičným</t>
  </si>
  <si>
    <t>1979728291</t>
  </si>
  <si>
    <t>Přesun hmot pro komunikace s krytem z kameniva, monolitickým betonovým nebo živičným dopravní vzdálenost do 200 m jakékoliv délky objektu</t>
  </si>
  <si>
    <t xml:space="preserve">Poznámka k souboru cen:_x000d_
1. Ceny lze použít i pro plochy letišť s krytem monolitickým betonovým nebo živičným._x000d_
</t>
  </si>
  <si>
    <t>998225191</t>
  </si>
  <si>
    <t>Příplatek k přesunu hmot pro pozemní komunikace s krytem z kamene, živičným, betonovým do 1000 m</t>
  </si>
  <si>
    <t>-2077094066</t>
  </si>
  <si>
    <t>Přesun hmot pro komunikace s krytem z kameniva, monolitickým betonovým nebo živičným Příplatek k ceně za zvětšený přesun přes vymezenou největší dopravní vzdálenost do 1000 m</t>
  </si>
  <si>
    <t>332913567</t>
  </si>
  <si>
    <t>9902109100</t>
  </si>
  <si>
    <t xml:space="preserve">Doprava dodávek zhotovitele, dodávek objednatele nebo výzisku mechanizací přes 3,5 t sypanin  příplatek za každý další 1 km</t>
  </si>
  <si>
    <t>1542939142</t>
  </si>
  <si>
    <t>Doprava dodávek zhotovitele, dodávek objednatele nebo výzisku mechanizací přes 3,5 t sypanin příplatek za každý další 1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</si>
  <si>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 xml:space="preserve">" Štěrkovka Chomutov - ŽST Kadaň-Prunéřov 14 km   "Štěrkodrť_31*4</t>
  </si>
  <si>
    <t>9902900100</t>
  </si>
  <si>
    <t xml:space="preserve">Naložení  sypanin, drobného kusového materiálu, suti</t>
  </si>
  <si>
    <t>1006685873</t>
  </si>
  <si>
    <t>Naložení sypanin, drobného kusového materiálu, suti Poznámka: Ceny jsou určeny pro nakládání materiálu v případech, kdy není naložení součástí dodávky materiálu nebo není uvedeno v popisu cen a pro nakládání z meziskládky. Ceny se použijí i pro nakládání materiálu z vlastních zásob objednatele.</t>
  </si>
  <si>
    <t>Poznámka k souboru cen:_x000d_
Ceny jsou určeny pro nakládání materiálu v případech, kdy není naložení součástí dodávky materiálu nebo není uvedeno v popisu cen a pro nakládání z meziskládky. Ceny se použijí i pro nakládání materiálu z vlastních zásob objednatele.</t>
  </si>
  <si>
    <t>P30_32</t>
  </si>
  <si>
    <t>Odstranění pařezů D do 300 mm</t>
  </si>
  <si>
    <t>1500</t>
  </si>
  <si>
    <t>P50_32</t>
  </si>
  <si>
    <t>Odstranění pařezů D do 500 mm</t>
  </si>
  <si>
    <t>110</t>
  </si>
  <si>
    <t>P70_32</t>
  </si>
  <si>
    <t>Odstranění pařezů D do 700 mm</t>
  </si>
  <si>
    <t>Odpad_pařezy_32</t>
  </si>
  <si>
    <t>Vytěžené pařezy k likvidaci</t>
  </si>
  <si>
    <t>55,689</t>
  </si>
  <si>
    <t>P90_32</t>
  </si>
  <si>
    <t>Odstranění pařezů D do 900 mm</t>
  </si>
  <si>
    <t>ks</t>
  </si>
  <si>
    <t>Č32 - Odstranění pařezů</t>
  </si>
  <si>
    <t>174251201</t>
  </si>
  <si>
    <t>Zásyp jam po pařezech D pařezů do 300 mm</t>
  </si>
  <si>
    <t>1061250111</t>
  </si>
  <si>
    <t>Zásyp jam po pařezech strojně výkopkem z horniny získané při dobývání pařezů s hrubým urovnáním povrchu zasypávky průměru pařezu přes 100 do 300 mm</t>
  </si>
  <si>
    <t xml:space="preserve">Poznámka k souboru cen:_x000d_
1. Zásyp jam po pařezech průměru do 300 mm se neoceňuje v případě, že se současně provádí sejmutí ornice._x000d_
2. Nestačí-li pro zasypání jámy po pařezu výkopek získaný při dobývání pařezu a je-li projektem předepsáno, oceňuje se doplnění jámy do úrovně okolního terénu cenou 174 Zásyp sypaninou jam, šachet, rýh nebo kolem objektů ručně._x000d_
3. Průměr pařezu se měří v místě řezu kmene na základě dvojího na sebe kolmého měření a následného zprůměrování naměřených hodnot._x000d_
</t>
  </si>
  <si>
    <t>174251202</t>
  </si>
  <si>
    <t>Zásyp jam po pařezech D pařezů do 500 mm</t>
  </si>
  <si>
    <t>1187084019</t>
  </si>
  <si>
    <t>Zásyp jam po pařezech strojně výkopkem z horniny získané při dobývání pařezů s hrubým urovnáním povrchu zasypávky průměru pařezu přes 300 do 500 mm</t>
  </si>
  <si>
    <t>174251203</t>
  </si>
  <si>
    <t>Zásyp jam po pařezech D pařezů do 700 mm</t>
  </si>
  <si>
    <t>-20825288</t>
  </si>
  <si>
    <t>Zásyp jam po pařezech strojně výkopkem z horniny získané při dobývání pařezů s hrubým urovnáním povrchu zasypávky průměru pařezu přes 500 do 700 mm</t>
  </si>
  <si>
    <t>174251204</t>
  </si>
  <si>
    <t>Zásyp jam po pařezech D pařezů do 900 mm</t>
  </si>
  <si>
    <t>1240191046</t>
  </si>
  <si>
    <t>Zásyp jam po pařezech strojně výkopkem z horniny získané při dobývání pařezů s hrubým urovnáním povrchu zasypávky průměru pařezu přes 700 do 900 mm</t>
  </si>
  <si>
    <t>112251101</t>
  </si>
  <si>
    <t>1046362724</t>
  </si>
  <si>
    <t>Odstranění pařezů strojně s jejich vykopáním, vytrháním nebo odstřelením průměru přes 100 do 300 mm</t>
  </si>
  <si>
    <t xml:space="preserve">Poznámka k souboru cen:_x000d_
1. Ceny lze použít i pro odstranění pařezů ze sesuté zeminy, vývratů a polomů._x000d_
2. V ceně jsou započteny i náklady na případné nutné odklizení pařezů na hromady na vzdálenost do 50 m nebo naložení na dopravní prostředek._x000d_
3. Mají-li se odstraňovat pařezy z pokáceného souvislého lesního porostu, lze počet pařezů stanovit s přihlédnutím k tabulce v příloze č. 2._x000d_
4. Zásyp jam po pařezech se oceňuje cenami souboru cen 174 2.. Zásyp jam po pařezech._x000d_
5. Průměr pařezu se měří v místě řezu kmene na základě dvojího na sebe kolmého měření a následného zprůměrování naměřených hodnot._x000d_
</t>
  </si>
  <si>
    <t>112251102</t>
  </si>
  <si>
    <t>-1122624238</t>
  </si>
  <si>
    <t>Odstranění pařezů strojně s jejich vykopáním, vytrháním nebo odstřelením průměru přes 300 do 500 mm</t>
  </si>
  <si>
    <t>Poznámka k položce:_x000d_
TU 0112 ŽST Prunéřov, ŽKM (L+P 138,100 - 136,100)</t>
  </si>
  <si>
    <t>112251103</t>
  </si>
  <si>
    <t>-1838223764</t>
  </si>
  <si>
    <t>Odstranění pařezů strojně s jejich vykopáním, vytrháním nebo odstřelením průměru přes 500 do 700 mm</t>
  </si>
  <si>
    <t>112251104</t>
  </si>
  <si>
    <t>-2043065726</t>
  </si>
  <si>
    <t>Odstranění pařezů strojně s jejich vykopáním, vytrháním nebo odstřelením průměru přes 700 do 900 mm</t>
  </si>
  <si>
    <t>9902200100</t>
  </si>
  <si>
    <t>Doprava dodávek zhotovitele, dodávek objednatele nebo výzisku mechanizací přes 3,5 t objemnějšího kusového materiálu do 10 km</t>
  </si>
  <si>
    <t>763243055</t>
  </si>
  <si>
    <t>Doprava dodávek zhotovitele, dodávek objednatele nebo výzisku mechanizací přes 3,5 t objemnějšího kusového materiálu do 10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</si>
  <si>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 xml:space="preserve">" vypočteno jako válec,  1t/m3 "</t>
  </si>
  <si>
    <t>P30_32*(PI*(0,2/2)*(0,2/2)*0,6)</t>
  </si>
  <si>
    <t>P50_32*(PI*(0,4/2)*(0,4/2)*0,7)</t>
  </si>
  <si>
    <t>P70_32+(PI*(0,6/2)*(0,6/2)*0,8)</t>
  </si>
  <si>
    <t>P90_32*(PI*(0,8/2)*(0,8/2)*1,0)</t>
  </si>
  <si>
    <t>9902900200</t>
  </si>
  <si>
    <t xml:space="preserve">Naložení  objemnějšího kusového materiálu, vybouraných hmot</t>
  </si>
  <si>
    <t>-1430864938</t>
  </si>
  <si>
    <t>Naložení objemnějšího kusového materiálu, vybouraných hmot Poznámka: Ceny jsou určeny pro nakládání materiálu v případech, kdy není naložení součástí dodávky materiálu nebo není uvedeno v popisu cen a pro nakládání z meziskládky. Ceny se použijí i pro nakládání materiálu z vlastních zásob objednatele.</t>
  </si>
  <si>
    <t>533444080</t>
  </si>
  <si>
    <t>Výkop_potrubí_41</t>
  </si>
  <si>
    <t>Výkop a obsyp potrubí původní zeminou</t>
  </si>
  <si>
    <t>126,36</t>
  </si>
  <si>
    <t>Potrubí_41</t>
  </si>
  <si>
    <t>Potrubí DN800 délky 6 m</t>
  </si>
  <si>
    <t>10,324</t>
  </si>
  <si>
    <t>O4 - Zatrubnění u mostníc opěr</t>
  </si>
  <si>
    <t>Č41 - Zatrubnění u mostních opěr mostů ČEZ km 136,440 a 136,642</t>
  </si>
  <si>
    <t xml:space="preserve">    3 - Svislé a kompletní konstrukce</t>
  </si>
  <si>
    <t xml:space="preserve">    4 - Vodorovné konstrukce</t>
  </si>
  <si>
    <t>132255204</t>
  </si>
  <si>
    <t>Hloubení zapažených rýh š do 2000 mm v hornině třídy těžitelnosti I, skupiny 3 objem přes 100 m3 v omezeném prostoru</t>
  </si>
  <si>
    <t>115559080</t>
  </si>
  <si>
    <t>Hloubení zapažených rýh šířky přes 800 do 2 000 mm strojně s urovnáním dna do předepsaného profilu a spádu v omezeném prostoru v hornině třídy těžitelnosti I skupiny 3 přes 100 m3</t>
  </si>
  <si>
    <t xml:space="preserve">Poznámka k souboru cen:_x000d_
1. V cenách jsou započteny i náklady na případné nutné přemístění výkopku ve výkopišti na vzdálenost do 3 m a na přehození výkopku na přilehlém terénu na vzdálenost do 3 m od osy rýhy nebo naložení na dopravní prostředek._x000d_
</t>
  </si>
  <si>
    <t>"Zatrubnění u mostních opěr mostů ČEZ"</t>
  </si>
  <si>
    <t>"km 136,440 vlevo a vpravo, šířka mostu 17 m + 2,5 m přesahy " (2*(17+2*2,5))*((2,7+1,2)/2)*1,2</t>
  </si>
  <si>
    <t xml:space="preserve">"km 136,642 vlevo, šířka podpěry 7 m+1 m přesahy                      " (7+2*1,5)*((2,7+1,2)/2)*1,2</t>
  </si>
  <si>
    <t>175151101</t>
  </si>
  <si>
    <t>Obsypání potrubí strojně sypaninou bez prohození, uloženou do 3 m</t>
  </si>
  <si>
    <t>1843908375</t>
  </si>
  <si>
    <t>Obsypání potrubí strojně sypaninou z vhodných třídy těžitelnosti I a II, skupiny 1 až 4 nebo materiálem připraveným podél výkopu ve vzdálenosti do 3 m od jeho kraje, pro jakoukoliv hloubku výkopu a míru zhutnění bez prohození sypaniny</t>
  </si>
  <si>
    <t xml:space="preserve">Poznámka k souboru cen:_x000d_
1. Objem obsypu na 1 m délky potrubí se rovná šířce dna výkopu násobené součtem vnějšího průměru potrubí příp. i s obalem a projektované tloušťky obsypu nad, případně i pod potrubím. Pro odečítání objemu potrubí se započítávají všechny vestavěné konstrukce nebo uložené vedení i s jejich obklady a podklady (tento objem se nazývá objemem horniny vytlačené konstrukcí)._x000d_
2. Míru zhutnění předepisuje projekt._x000d_
3. V cenách nejsou zahrnuty náklady na nakupovanou sypaninu. Tato se oceňuje ve specifikaci._x000d_
4. V cenách nejsou zahrnuty náklady na prohození sypaniny, tyto náklady se oceňují položkou 17511-1109 Příplatek za prohození sypaniny._x000d_
</t>
  </si>
  <si>
    <t>Svislé a kompletní konstrukce</t>
  </si>
  <si>
    <t>389381118</t>
  </si>
  <si>
    <t>Doplňková betonáž a bednění malého rozsahu uzavírací nebo petlicové spáry dílců z betonu C 25/30</t>
  </si>
  <si>
    <t>-876544075</t>
  </si>
  <si>
    <t>Doplňková betonáž malého rozsahu včetně bednění uzavírací nebo petlicové spáry dílců rámové konstrukce, z betonu C 25/30</t>
  </si>
  <si>
    <t xml:space="preserve">Poznámka k souboru cen:_x000d_
1. Jedná se o betonáž jeřábem a kontejnerem včetně případného dobednění spáry._x000d_
2. V cenách jsou započteny i náklady na uhlazení a ošetření betonu požadované certifikované kvality a ruční manipulaci._x000d_
3. V cenách nejsou započteny náklady na ochrannou betonovou vrstva na vodorovné izolaci sestavené rámové konstrukce z dílců, případně s výztužnou sítí, tyto se oceňují souborem cen 457 45-11 Ochranná betonová vrstva na izolaci přesýpaných objektů._x000d_
</t>
  </si>
  <si>
    <t>"4 čela na ukončení trubek z prostého betonu "6*((1,2+4,2)/2*1*0,5-3,14*0,4*0,4*0,5)</t>
  </si>
  <si>
    <t>"Základy pod čela"6*1,4*0,6*0,7</t>
  </si>
  <si>
    <t>Čela_41</t>
  </si>
  <si>
    <t>58932310</t>
  </si>
  <si>
    <t>beton C 12/15 kamenivo frakce 0/8</t>
  </si>
  <si>
    <t>713881160</t>
  </si>
  <si>
    <t>Potrubí_41*6*1,2*0,3</t>
  </si>
  <si>
    <t>58932931</t>
  </si>
  <si>
    <t>beton C 25/30 X0 kamenivo frakce 0/8</t>
  </si>
  <si>
    <t>-469583587</t>
  </si>
  <si>
    <t xml:space="preserve">"Ukončení potrubí - čela        "Čela_41</t>
  </si>
  <si>
    <t>Vodorovné konstrukce</t>
  </si>
  <si>
    <t>452312131</t>
  </si>
  <si>
    <t>Sedlové lože z betonu prostého tř. C 12/15 otevřený výkop</t>
  </si>
  <si>
    <t>-829424503</t>
  </si>
  <si>
    <t>Podkladní a zajišťovací konstrukce z betonu prostého v otevřeném výkopu sedlové lože pod potrubí z betonu tř. C 12/15</t>
  </si>
  <si>
    <t xml:space="preserve">Poznámka k souboru cen:_x000d_
1. Ceny -1121 až -1191 a -1192 lze použít i pro ochrannou vrstvu pod železobetonové konstrukce._x000d_
2. Ceny -2121 až -2191 a -2192 jsou určeny pro jakékoliv úkosy sedel._x000d_
</t>
  </si>
  <si>
    <t>871470430</t>
  </si>
  <si>
    <t>Montáž kanalizačního potrubí korugovaného SN 16 z polypropylenu DN 800</t>
  </si>
  <si>
    <t>793162636</t>
  </si>
  <si>
    <t>Montáž kanalizačního potrubí z plastů z polypropylenu PP korugovaného nebo žebrovaného SN 16 DN 800</t>
  </si>
  <si>
    <t xml:space="preserve">Poznámka k souboru cen:_x000d_
1. V cenách montáže potrubí nejsou započteny náklady na dodání trub, elektrospojek a těsnicích kroužků pokud tyto nejsou součástí dodávky potrubí. Tyto náklady se oceňují ve specifikaci._x000d_
2. V cenách potrubí z trubek polyetylenových a polypropylenových nejsou započteny náklady na dodání tvarovek použitých pro napojení na jiný druh potrubí; tvarovky se oceňují ve specifikaci._x000d_
3. Ztratné lze dohodnout:_x000d_
a) u trub kanalizačních z tvrdého PVC ve směrné výši 3 %,_x000d_
b) u trub polyetylenových a polypropylenových ve směrné výši 1,5._x000d_
</t>
  </si>
  <si>
    <t>Potrubí_41*6</t>
  </si>
  <si>
    <t>PPL.ID128006</t>
  </si>
  <si>
    <t>Trubka kanalizační Pipelife PRAGMA+ID SN 12 DN 800x6m PP</t>
  </si>
  <si>
    <t>1310417074</t>
  </si>
  <si>
    <t>Výkop_potrubí_41/(1,7*1,2)/6</t>
  </si>
  <si>
    <t>998276101</t>
  </si>
  <si>
    <t>Přesun hmot pro trubní vedení z trub z plastických hmot otevřený výkop</t>
  </si>
  <si>
    <t>276075298</t>
  </si>
  <si>
    <t>Přesun hmot pro trubní vedení hloubené z trub z plastických hmot nebo sklolaminátových pro vodovody nebo kanalizace v otevřeném výkopu dopravní vzdálenost do 15 m</t>
  </si>
  <si>
    <t xml:space="preserve">Poznámka k souboru cen:_x000d_
1. Položky přesunu hmot nelze užít pro zeminu, sypaniny, štěrkopísek, kamenivo ap. Případná manipulace s tímto materiálem se oceňuje souborem cen 162 2.-.... Vodorovné přemístění výkopku nebo sypaniny katalogu 800-1 Zemní práce._x000d_
</t>
  </si>
  <si>
    <t>Gabion_51</t>
  </si>
  <si>
    <t>Gabion</t>
  </si>
  <si>
    <t>120</t>
  </si>
  <si>
    <t>Podsyp_gabionu_51</t>
  </si>
  <si>
    <t>Štěrkodrť - výisk z Chomutova vrstva 30 cm pod gabion</t>
  </si>
  <si>
    <t>28,8</t>
  </si>
  <si>
    <t>Zemní_práce_51</t>
  </si>
  <si>
    <t xml:space="preserve">Odkopávky a prokopávky </t>
  </si>
  <si>
    <t>760</t>
  </si>
  <si>
    <t>Zásyp_51</t>
  </si>
  <si>
    <t>Zásyp zadní strany gabionu</t>
  </si>
  <si>
    <t>60</t>
  </si>
  <si>
    <t>O5 - Oprava odvodnění a zajištění svahu</t>
  </si>
  <si>
    <t>Č51 - Kadaň - Kadaň-Prunéřov km 30,712 - km 30,842</t>
  </si>
  <si>
    <t xml:space="preserve">    2 - Zakládání</t>
  </si>
  <si>
    <t>122252502</t>
  </si>
  <si>
    <t>Odkopávky a prokopávky nezapažené pro spodní stavbu železnic v hornině třídy těžitelnosti I, skupiny 3 objem do 1000 m3 strojně</t>
  </si>
  <si>
    <t>863296434</t>
  </si>
  <si>
    <t>Odkopávky a prokopávky nezapažené pro spodní stavbu železnic strojně v hornině třídy těžitelnosti I skupiny 3 přes 100 do 1 000 m3</t>
  </si>
  <si>
    <t xml:space="preserve">Poznámka k souboru cen:_x000d_
1. Ceny lze použít i pro vykopávky:_x000d_
a) příkopů pro železnice a to i tehdy, jsou-li vykopávky těchto příkopů samostatným objektem,_x000d_
b) v zemnících na suchu, jestliže tyto vykopávky souvisejí územně s odkopávkami nebo prokopávkami pro spodní stavbu železnic,_x000d_
2. V cenách jsou započteny i náklady na přemístění výkopku v příčných profilech na vzdálenost do 15 m nebo naložení na dopravní prostředek._x000d_
</t>
  </si>
  <si>
    <t>"Odtěžení paty sesuvu a za gabionem"Gabion_51*2</t>
  </si>
  <si>
    <t xml:space="preserve">" Odtěžení podružných sesuvů a  odtěžení navezené zeminy z horní části svahu  km " (30,712-30,842)*-1000*4</t>
  </si>
  <si>
    <t>171251201</t>
  </si>
  <si>
    <t>Uložení sypaniny na skládky nebo meziskládky</t>
  </si>
  <si>
    <t>-459323111</t>
  </si>
  <si>
    <t>Uložení sypaniny na skládky nebo meziskládky bez hutnění s upravením uložené sypaniny do předepsaného tvaru</t>
  </si>
  <si>
    <t xml:space="preserve">Poznámka k souboru cen:_x000d_
1. Cena je určena i pro:_x000d_
a) zasypání koryt vodotečí a prohlubní v terénu bez předepsaného zhutnění sypaniny,_x000d_
b) uložení výkopku pod vodou do prohlubní ve dně vodotečí nebo nádrží._x000d_
2. Cenu nelze použít pro uložení výkopku nebo ornice na trvalé skládky s předepsaným zhutněním; toto uložení výkopku se oceňuje cenami souboru cen 171 . . Uložení sypaniny do násypů._x000d_
3. V ceně jsou započteny i náklady na rozprostření sypaniny ve vrstvách s hrubým urovnáním na skládce._x000d_
4. V ceně nejsou započteny náklady na získání skládek ani na poplatky za skládku._x000d_
5. Množství jednotek uložení výkopku (sypaniny) se určí v m3 uloženého výkopku (sypaniny), v rostlém stavu zpravidla ve výkopišti._x000d_
</t>
  </si>
  <si>
    <t>-Zásyp_51</t>
  </si>
  <si>
    <t>174251101</t>
  </si>
  <si>
    <t>Zásyp jam, šachet rýh nebo kolem objektů sypaninou bez zhutnění</t>
  </si>
  <si>
    <t>615815454</t>
  </si>
  <si>
    <t>Zásyp sypaninou z jakékoliv horniny strojně s uložením výkopku ve vrstvách bez zhutnění jam, šachet, rýh nebo kolem objektů v těchto vykopávkách</t>
  </si>
  <si>
    <t xml:space="preserve">Poznámka k souboru cen:_x000d_
1. Ceny nelze použít pro zásyp rýh pro drenážní trativody pro lesnicko-technické meliorace a zemědělské. Zásyp těchto rýh se oceňuje cenami souboru cen 174 Zásyp rýh pro drény._x000d_
2. V cenách je započteno přemístění sypaniny ze vzdálenosti 10 m od kraje výkopu nebo zasypávaného prostoru, měřeno k těžišti skládky._x000d_
3. Objem zásypu je rozdíl objemu výkopu a objemu do něho vestavěných konstrukcí nebo uložených vedení i s jejich obklady a podklady. Objem potrubí do DN 180, příp. i s obalem, se od objemu zásypu neodečítá. Pro stanovení objemu zásypu se od objemu výkopu odečítá i objem obsypu potrubí oceňovaný cenami souboru cen 175 Obsyp potrubí, přichází-li v úvahu ._x000d_
4. Odklizení zbylého výkopku po provedení zásypu zářezů se šikmými stěnami pro podzemní vedení nebo zásypu jam a rýh pro podzemní vedení se oceňuje cenami souboru cen 167 Nakládání výkopku nebo sypaniny a 162 Vodorovné přemístění výkopku._x000d_
5. Rozprostření zbylého výkopku podél výkopu a nad výkopem po provedení zásypů zářezů se šikmými stěnami pro podzemní vedení nebo zásypu jam a rýh pro podzemní vedení se oceňuje cenami souborů cen 171 Uložení sypaniny do násypů._x000d_
6. V cenách nejsou zahrnuty náklady na prohození sypaniny, tyto náklady se oceňují cenou 17411-1109 Příplatek za prohození sypaniny._x000d_
</t>
  </si>
  <si>
    <t>Gabion_51*0,5</t>
  </si>
  <si>
    <t>180501112</t>
  </si>
  <si>
    <t>Zpevnění ploch drnováním plošným ve svahu do 1:2</t>
  </si>
  <si>
    <t>-1618751030</t>
  </si>
  <si>
    <t>Zpevnění ploch zatravněním předpěstovaným travním kobercem plošným na svahu přes 1:5 do 1:2</t>
  </si>
  <si>
    <t xml:space="preserve">Poznámka k souboru cen:_x000d_
1. V cenách jsou započteny i náklady na naložení odpadu s odvozem do 20 km a s jeho složením._x000d_
2. V cenách nejsou započteny náklady na:_x000d_
a) na přípravu půdy,_x000d_
b) dodávku drnu,_x000d_
c) zalití vodou, toto lze oceňovat cenami části C02 souboru cen 185 80-43 Zalití rostlin vodou,_x000d_
d) uložení odpadu na skládku._x000d_
3. Schematický nákres je v příloze č. 2 Všeobecných podmínek._x000d_
</t>
  </si>
  <si>
    <t>00572474</t>
  </si>
  <si>
    <t>osivo směs travní krajinná-svahová</t>
  </si>
  <si>
    <t>kg</t>
  </si>
  <si>
    <t>-2055271779</t>
  </si>
  <si>
    <t>182151111</t>
  </si>
  <si>
    <t>Svahování v zářezech v hornině třídy těžitelnosti I, skupiny 1 až 3</t>
  </si>
  <si>
    <t>1023560051</t>
  </si>
  <si>
    <t>Svahování trvalých svahů do projektovaných profilů strojně s potřebným přemístěním výkopku při svahování v zářezech v hornině třídy těžitelnosti I, skupiny 1 až 3</t>
  </si>
  <si>
    <t xml:space="preserve">Poznámka k souboru cen:_x000d_
1. Ceny jsou určeny pro svahování všech nově zřizovaných ploch výkopů nebo násypů ve sklonu přes 1:5._x000d_
2. Úprava ploch vodorovných nebo ve sklonu do 1 : 5 se oceňuje cenami souboru cen 181 Úprava pláně vyrovnáním výškových rozdílů strojně._x000d_
</t>
  </si>
  <si>
    <t>"Za gabionem"40*15</t>
  </si>
  <si>
    <t>"Na trati " 200*7</t>
  </si>
  <si>
    <t>Zakládání</t>
  </si>
  <si>
    <t>213141132</t>
  </si>
  <si>
    <t>Zřízení vrstvy z geotextilie ve sklonu do 1:1 š do 6 m</t>
  </si>
  <si>
    <t>314611171</t>
  </si>
  <si>
    <t>Zřízení vrstvy z geotextilie filtrační, separační, odvodňovací, ochranné, výztužné nebo protierozní ve sklonu přes 1:2 do 1:1, šířky přes 3 do 6 m</t>
  </si>
  <si>
    <t xml:space="preserve">Poznámka k souboru cen:_x000d_
1. Ceny jsou určeny pro zřízení vrstev na upraveném povrchu._x000d_
2. V cenách jsou započteny i náklady na položení a spojení geotextilií včetně přesahů._x000d_
3. V cenách nejsou započteny náklady na dodávku geotextilií, která se oceňuje ve specifikaci. Ztratné včetně přesahů lze stanovit ve výši 15 až 20 %._x000d_
4. Ceny -1131 až -1133 lze použít i pro vyvedení geotextilie na svislou konstrukci._x000d_
</t>
  </si>
  <si>
    <t>Gabion_51/3*5,2</t>
  </si>
  <si>
    <t>69311006</t>
  </si>
  <si>
    <t>geotextilie tkaná separační, filtrační, výztužná PP pevnost v tahu 15kN/m</t>
  </si>
  <si>
    <t>1702535570</t>
  </si>
  <si>
    <t>208*1,15 'Přepočtené koeficientem množství</t>
  </si>
  <si>
    <t>271572211</t>
  </si>
  <si>
    <t>Podsyp pod základové konstrukce se zhutněním z netříděného štěrkopísku</t>
  </si>
  <si>
    <t>422798242</t>
  </si>
  <si>
    <t>Podsyp pod základové konstrukce se zhutněním a urovnáním povrchu ze štěrkopísku netříděného</t>
  </si>
  <si>
    <t xml:space="preserve">Poznámka k souboru cen:_x000d_
1. Ceny slouží pro ocenění násypů pod základové konstrukce tloušťky vrstvy do 300 mm._x000d_
2. Násypy s tloušťkou vrstvy přesahující 300 mm se ocení cenami souboru cen 213 31-…. Polštáře zhutněné pod základy v katalogu 800-2 Zvláštní zakládání objektů._x000d_
</t>
  </si>
  <si>
    <t>"Lože pod gabion "Gabion_51/3*2,4*0,3</t>
  </si>
  <si>
    <t>327215221</t>
  </si>
  <si>
    <t>Opěrná zeď z prefabrikovaných gabionů dvouzákrutová síť povrch poplastovaný galfan vyplněná kamenem</t>
  </si>
  <si>
    <t>-1650892888</t>
  </si>
  <si>
    <t>Opěrné zdi z prefabrikovaných drátokamenných gravitačních konstrukcí (gabionů) předplněné kamenivem ze splétané dvouzákrutové ocelové sítě s povrchovou úpravou galfan</t>
  </si>
  <si>
    <t xml:space="preserve">Poznámka k souboru cen:_x000d_
1. V cenách jsou započteny náklady na sestavení košů, jejich výplň kamenivem a osazení jeřábem na určené místo._x000d_
2. V cenách nejsou započteny náklady na:_x000d_
a) vyhotovení štěrkového lože pod gabionem; tyto náklady se oceňují cenami souboru cen 271 .5-22.. Podsyp pod základové konstrukce katalogu 801-1,_x000d_
b) zpětný zásyp; tyto náklady se oceňují cenami souboru cen 174... Zához sypaninou z jakékoliv horniny katalogu 800-1,_x000d_
c) filtrační geotextilii mezi rubem gabionu a zpětným zásypem; tyto náklady se oceňuji cenami souboru cen 213 14-11 Zřízení vrstvy z geotextilie katalogu 800-2._x000d_
</t>
  </si>
  <si>
    <t>"km "(30,712-30,752)*-1000*(2+1)</t>
  </si>
  <si>
    <t>1441692908</t>
  </si>
  <si>
    <t>"Lože pod gabion "Gabion_51/3*2,4*0,3*2,5</t>
  </si>
  <si>
    <t>935115113</t>
  </si>
  <si>
    <t>Příkopy z tvárnic příkopových TZZ 5 pro povrchové odvodnění</t>
  </si>
  <si>
    <t>2041862977</t>
  </si>
  <si>
    <t>Odvodňovací zařízení povrchové prefabrikované příkopy zpevněné z tvárnic příkopových TZZ5</t>
  </si>
  <si>
    <t xml:space="preserve">Poznámka k souboru cen:_x000d_
1. Ceny jsou stanoveny pro odvodňovací zařízení podle Vzorového listu železničního listu. železničního spodku (ČD Ž 3.1)._x000d_
2. V cenách jsou započteny:_x000d_
a) u cen -5111 až -5115 náklady na betonové lože z betonu C12/15 a na dodání a osazení příslušné tvárnice._x000d_
b) u cen -5211 až -5241 náklady na podkladní beton C12/15, dodání a osazení příslušného dílce, dodání a osazení pochozí krycí desky, na izolaci proti vodě na plochách zídek ve styku s okolní zeminou, a na výplň z nepropustného materiálu pod úrovní dna odvodňovacích otvorů._x000d_
c) u cen -5311 až -5622 náklady na konstrukci zídky z prostého betonu včetně bednění a odbednění, zřízení odvodňovacích otvorů, dodávku a osazení pochozí desky._x000d_
3. V cenách nejsou započteny náklady na zemní práce (výkopy, zásypy zeminou i nakoupeným zásypovým materiálem, odvoz přebytečné zeminy, dodání a osazení geotextilie jako ochrany proti zanášení). Tyto práce lze oceňovat příslušnými cenami katalogu 800-1 Zemní práce._x000d_
4. Měrnou jednotkou je m délky odvodňovacího zařízení měřené v ose výkopu._x000d_
</t>
  </si>
  <si>
    <t>Gabion_51/3+2*5</t>
  </si>
  <si>
    <t>13</t>
  </si>
  <si>
    <t>ZPS.TBM11619</t>
  </si>
  <si>
    <t xml:space="preserve">NEOCEŇOVAT!  Příkopová tvárnice TZZ 5</t>
  </si>
  <si>
    <t>-1181397238</t>
  </si>
  <si>
    <t>NEOCEŇOVAT! Příkopová tvárnice TZZ 5</t>
  </si>
  <si>
    <t xml:space="preserve">Poznámka k položce:_x000d_
NEOCEŇOVAT!  Příkopové tvárnice dodá ze svých zásob TO Kadaň_x000d_
</t>
  </si>
  <si>
    <t>(Gabion_51/3+2*2,5)/0,3</t>
  </si>
  <si>
    <t>14</t>
  </si>
  <si>
    <t>998241012</t>
  </si>
  <si>
    <t>Přesun hmot pro železniční spodek drah kolejových o sklonu přes 0,8 do 1,5 %</t>
  </si>
  <si>
    <t>-2090457665</t>
  </si>
  <si>
    <t>Přesun hmot pro železniční spodek drah kolejových jakéhokoliv rozsahu dopravní vzdálenost do 5 000 m, o sklonu trati přes 8 do 15 promile</t>
  </si>
  <si>
    <t xml:space="preserve">Poznámka k souboru cen:_x000d_
1. Pro použití cen je rozhodující maximální sklon trati, který se vyskytuje v objektu._x000d_
</t>
  </si>
  <si>
    <t>1436594438</t>
  </si>
  <si>
    <t>Podsyp_gabionu_51*2,5</t>
  </si>
  <si>
    <t>16</t>
  </si>
  <si>
    <t>1499555015</t>
  </si>
  <si>
    <t xml:space="preserve">" Štěrkovka Chomutov - ŽST Kadaň-Prunéřov 14 km   "Podsyp_gabionu_51*2,5*4</t>
  </si>
  <si>
    <t>17</t>
  </si>
  <si>
    <t>-202299949</t>
  </si>
  <si>
    <t>O6 - VRN</t>
  </si>
  <si>
    <t>Č61 - VRN</t>
  </si>
  <si>
    <t>011101001</t>
  </si>
  <si>
    <t>Finanční náklady pojistné</t>
  </si>
  <si>
    <t>%</t>
  </si>
  <si>
    <t>2066826687</t>
  </si>
  <si>
    <t>022101011</t>
  </si>
  <si>
    <t>Geodetické práce Geodetické práce v průběhu opravy</t>
  </si>
  <si>
    <t>387156344</t>
  </si>
  <si>
    <t>022121001</t>
  </si>
  <si>
    <t>Geodetické práce Diagnostika technické infrastruktury Vytýčení trasy inženýrských sítí</t>
  </si>
  <si>
    <t>796921416</t>
  </si>
  <si>
    <t>Geodetické práce Diagnostika technické infrastruktury Vytýčení trasy inženýrských sítí - V sazbě jsou započteny náklady na vyhledání trasy detektorem, zaměření a zobrazení trasy a předání výstupu zaměření. V sazbě nejsou obsaženy náklady na vytýčení sítí ve správě provozovatele.</t>
  </si>
  <si>
    <t>Poznámka k souboru cen:_x000d_
V sazbě jsou započteny náklady na vyhledání trasy detektorem, zaměření a zobrazení trasy a předání výstupu zaměření. V sazbě nejsou obsaženy náklady na vytýčení sítí ve správě provozovatele.</t>
  </si>
  <si>
    <t>031101031</t>
  </si>
  <si>
    <t>Zařízení a vybavení staveniště vyjma dále jmenované práce včetně opatření na ochranu sousedních pozemků, včetně opatření na ochranu sousedních pozemků, informační tabule, dopravního značení na staveništi aj. při velikosti nákladů přes 5 do 20 mil. Kč</t>
  </si>
  <si>
    <t>88137242</t>
  </si>
  <si>
    <t>021102001</t>
  </si>
  <si>
    <t>Průzkumné práce pro opravy Geotechnický průzkum železničního spodku - zemního tělesa</t>
  </si>
  <si>
    <t>327428289</t>
  </si>
  <si>
    <t>Průzkumné práce pro opravy Geotechnický průzkum železničního spodku - zemního tělesa - V ceně jsou započteny náklady na posouzení stavu a zjištění složení, stavu a únosnosti konstrukčních vrstev tělesa železničního spodku a pro objasnění příčin jejich poruch a deformací.</t>
  </si>
  <si>
    <t>Poznámka k souboru cen:_x000d_
V ceně jsou započteny náklady na posouzení stavu a zjištění složení, stavu a únosnosti konstrukčních vrstev tělesa železničního spodku a pro objasnění příčin jejich poruch a deformací.</t>
  </si>
  <si>
    <t>021201001</t>
  </si>
  <si>
    <t>Průzkumné práce pro opravy Průzkum výskytu škodlivin kontaminace kameniva ropnými látkami</t>
  </si>
  <si>
    <t>-1601360806</t>
  </si>
  <si>
    <t>021211001</t>
  </si>
  <si>
    <t>Průzkumné práce pro opravy Doplňující laboratorní rozbor kontaminace zeminy nebo kol. lože</t>
  </si>
  <si>
    <t>-1646408362</t>
  </si>
  <si>
    <t>Průzkumné práce pro opravy Doplňující laboratorní rozbor kontaminace zeminy nebo kol. lože - V ceně jsou započteny náklady na doplňující rozbor kameniva nebo KL pro objasnění kontaminace ropnými látkami akreditovanou laboratoří včetně vyhodnocení a předání zprávy o výsledku.</t>
  </si>
  <si>
    <t>Poznámka k souboru cen:_x000d_
V ceně jsou započteny náklady na doplňující rozbor kameniva nebo KL pro objasnění kontaminace ropnými látkami akreditovanou laboratoří včetně vyhodnocení a předání zprávy o výsledku.</t>
  </si>
  <si>
    <t>024101401</t>
  </si>
  <si>
    <t>Inženýrská činnost koordinační a kompletační činnost</t>
  </si>
  <si>
    <t>238842591</t>
  </si>
  <si>
    <t>022101001</t>
  </si>
  <si>
    <t>Geodetické práce Geodetické práce před opravou</t>
  </si>
  <si>
    <t>-5260457</t>
  </si>
  <si>
    <t>Poznámka k položce:_x000d_
PD bude zpracována pouze na úsek Kadaň - Kadaň-Prunéřov km 30,715 - km 30,845</t>
  </si>
  <si>
    <t>022101021</t>
  </si>
  <si>
    <t>Geodetické práce Geodetické práce po ukončení opravy</t>
  </si>
  <si>
    <t>1743793065</t>
  </si>
  <si>
    <t>023101001</t>
  </si>
  <si>
    <t>Projektové práce Projektové práce v rozsahu ZRN (vyjma dále jmenované práce) do 1 mil. Kč</t>
  </si>
  <si>
    <t>1218326916</t>
  </si>
  <si>
    <t>023131001</t>
  </si>
  <si>
    <t>Projektové práce Dokumentace skutečného provedení železničního svršku a spodku</t>
  </si>
  <si>
    <t>-1245827992</t>
  </si>
  <si>
    <t>Projektové práce Dokumentace skutečného provedení železničního svršku a spodku - V sazbě jsou obsaženy náklady na zaměření a vyhotovení dokumentace skutečného provedení žel. svršku a spodku dle vyhlášky č. 499/2006 Sb., a vyhlášky č. 31/1995 Sb. včetně zpracování dat v digitální podobě v otevřené formě a její předání objednateli</t>
  </si>
  <si>
    <t>Poznámka k souboru cen:_x000d_
V sazbě jsou obsaženy náklady na zaměření a vyhotovení dokumentace skutečného provedení žel. svršku a spodku dle vyhlášky č. 499/2006 Sb., a vyhlášky č. 31/1995 Sb. včetně zpracování dat v digitální podobě v otevřené formě a její předání objednateli</t>
  </si>
  <si>
    <t>SEZNAM FIGUR</t>
  </si>
  <si>
    <t>Výměra</t>
  </si>
  <si>
    <t xml:space="preserve"> O1/ Č11</t>
  </si>
  <si>
    <t>Použití figury:</t>
  </si>
  <si>
    <t xml:space="preserve"> O1/ Č12</t>
  </si>
  <si>
    <t xml:space="preserve"> O2</t>
  </si>
  <si>
    <t xml:space="preserve">"km 136,307  (ČEZ), průměr 2x 0,8 m, délka 7,6 m, zaplněn 0,5 m           "((3,14*0,4*0,4)-0,1722)*21,3</t>
  </si>
  <si>
    <t xml:space="preserve">"km 136,571, průměr 1,3 m, délka 21,3 m, zaplněn 1 m                               "((3,14*0,65*0,65)-0,232)*21,3</t>
  </si>
  <si>
    <t xml:space="preserve"> O2/ Č21</t>
  </si>
  <si>
    <t xml:space="preserve"> O3/ Č31</t>
  </si>
  <si>
    <t xml:space="preserve"> O3/ Č32</t>
  </si>
  <si>
    <t xml:space="preserve"> O4/ Č41</t>
  </si>
  <si>
    <t>Ukončení potrubí čely z prostého betonu</t>
  </si>
  <si>
    <t xml:space="preserve"> O5/ Č51</t>
  </si>
  <si>
    <t xml:space="preserve"> O6/ Č61</t>
  </si>
  <si>
    <t>PPK</t>
  </si>
  <si>
    <t xml:space="preserve">"kolej                       "0,200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</si>
</sst>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8"/>
      <color rgb="FF969696"/>
      <name val="Arial CE"/>
    </font>
    <font>
      <sz val="12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b/>
      <sz val="9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42" fillId="0" borderId="0" applyNumberFormat="0" applyFill="0" applyBorder="0" applyAlignment="0" applyProtection="0"/>
  </cellStyleXfs>
  <cellXfs count="32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top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8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20" fillId="0" borderId="0" xfId="0" applyFont="1" applyAlignment="1" applyProtection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horizontal="right"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4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9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30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1" fillId="0" borderId="19" xfId="0" applyNumberFormat="1" applyFont="1" applyBorder="1" applyAlignment="1" applyProtection="1">
      <alignment vertical="center"/>
    </xf>
    <xf numFmtId="4" fontId="1" fillId="0" borderId="20" xfId="0" applyNumberFormat="1" applyFont="1" applyBorder="1" applyAlignment="1" applyProtection="1">
      <alignment vertical="center"/>
    </xf>
    <xf numFmtId="166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31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4" fillId="0" borderId="0" xfId="0" applyFont="1" applyAlignment="1">
      <alignment horizontal="left" vertical="center"/>
    </xf>
    <xf numFmtId="0" fontId="3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3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2" fillId="4" borderId="0" xfId="0" applyFont="1" applyFill="1" applyAlignment="1" applyProtection="1">
      <alignment horizontal="right" vertical="center"/>
    </xf>
    <xf numFmtId="0" fontId="33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  <protection locked="0"/>
    </xf>
    <xf numFmtId="0" fontId="22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4" fillId="0" borderId="12" xfId="0" applyNumberFormat="1" applyFont="1" applyBorder="1" applyAlignment="1" applyProtection="1"/>
    <xf numFmtId="166" fontId="34" fillId="0" borderId="13" xfId="0" applyNumberFormat="1" applyFont="1" applyBorder="1" applyAlignment="1" applyProtection="1"/>
    <xf numFmtId="4" fontId="35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6" fillId="0" borderId="0" xfId="0" applyFont="1" applyAlignment="1" applyProtection="1">
      <alignment horizontal="left" vertical="center"/>
    </xf>
    <xf numFmtId="0" fontId="37" fillId="0" borderId="0" xfId="0" applyFont="1" applyAlignment="1" applyProtection="1">
      <alignment horizontal="left" vertical="center" wrapText="1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8" fillId="0" borderId="0" xfId="0" applyFont="1" applyAlignment="1" applyProtection="1">
      <alignment vertical="center" wrapText="1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0" fillId="0" borderId="19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39" fillId="0" borderId="22" xfId="0" applyFont="1" applyBorder="1" applyAlignment="1" applyProtection="1">
      <alignment horizontal="center" vertical="center"/>
    </xf>
    <xf numFmtId="49" fontId="39" fillId="0" borderId="22" xfId="0" applyNumberFormat="1" applyFont="1" applyBorder="1" applyAlignment="1" applyProtection="1">
      <alignment horizontal="left" vertical="center" wrapText="1"/>
    </xf>
    <xf numFmtId="0" fontId="39" fillId="0" borderId="22" xfId="0" applyFont="1" applyBorder="1" applyAlignment="1" applyProtection="1">
      <alignment horizontal="left" vertical="center" wrapText="1"/>
    </xf>
    <xf numFmtId="0" fontId="39" fillId="0" borderId="22" xfId="0" applyFont="1" applyBorder="1" applyAlignment="1" applyProtection="1">
      <alignment horizontal="center" vertical="center" wrapText="1"/>
    </xf>
    <xf numFmtId="167" fontId="39" fillId="0" borderId="22" xfId="0" applyNumberFormat="1" applyFont="1" applyBorder="1" applyAlignment="1" applyProtection="1">
      <alignment vertical="center"/>
    </xf>
    <xf numFmtId="4" fontId="39" fillId="2" borderId="22" xfId="0" applyNumberFormat="1" applyFont="1" applyFill="1" applyBorder="1" applyAlignment="1" applyProtection="1">
      <alignment vertical="center"/>
      <protection locked="0"/>
    </xf>
    <xf numFmtId="4" fontId="39" fillId="0" borderId="22" xfId="0" applyNumberFormat="1" applyFont="1" applyBorder="1" applyAlignment="1" applyProtection="1">
      <alignment vertical="center"/>
    </xf>
    <xf numFmtId="0" fontId="40" fillId="0" borderId="3" xfId="0" applyFont="1" applyBorder="1" applyAlignment="1">
      <alignment vertical="center"/>
    </xf>
    <xf numFmtId="0" fontId="39" fillId="2" borderId="14" xfId="0" applyFont="1" applyFill="1" applyBorder="1" applyAlignment="1" applyProtection="1">
      <alignment horizontal="left" vertical="center"/>
      <protection locked="0"/>
    </xf>
    <xf numFmtId="0" fontId="39" fillId="0" borderId="0" xfId="0" applyFont="1" applyBorder="1" applyAlignment="1" applyProtection="1">
      <alignment horizontal="center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0" fontId="12" fillId="0" borderId="0" xfId="0" applyFont="1" applyAlignment="1" applyProtection="1">
      <alignment vertical="center"/>
      <protection locked="0"/>
    </xf>
    <xf numFmtId="0" fontId="12" fillId="0" borderId="3" xfId="0" applyFont="1" applyBorder="1" applyAlignment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167" fontId="22" fillId="2" borderId="22" xfId="0" applyNumberFormat="1" applyFont="1" applyFill="1" applyBorder="1" applyAlignment="1" applyProtection="1">
      <alignment vertical="center"/>
      <protection locked="0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0" fillId="0" borderId="3" xfId="0" applyFont="1" applyBorder="1" applyAlignment="1">
      <alignment horizontal="center" vertical="center" wrapText="1"/>
    </xf>
    <xf numFmtId="0" fontId="22" fillId="4" borderId="16" xfId="0" applyFont="1" applyFill="1" applyBorder="1" applyAlignment="1">
      <alignment horizontal="center" vertical="center" wrapText="1"/>
    </xf>
    <xf numFmtId="0" fontId="22" fillId="4" borderId="17" xfId="0" applyFont="1" applyFill="1" applyBorder="1" applyAlignment="1">
      <alignment horizontal="center" vertical="center" wrapText="1"/>
    </xf>
    <xf numFmtId="0" fontId="22" fillId="4" borderId="18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1" fillId="0" borderId="16" xfId="0" applyFont="1" applyBorder="1" applyAlignment="1">
      <alignment horizontal="left" vertical="center" wrapText="1"/>
    </xf>
    <xf numFmtId="0" fontId="41" fillId="0" borderId="22" xfId="0" applyFont="1" applyBorder="1" applyAlignment="1">
      <alignment horizontal="left" vertical="center" wrapText="1"/>
    </xf>
    <xf numFmtId="0" fontId="41" fillId="0" borderId="22" xfId="0" applyFont="1" applyBorder="1" applyAlignment="1">
      <alignment horizontal="left" vertical="center"/>
    </xf>
    <xf numFmtId="167" fontId="41" fillId="0" borderId="18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5" fillId="0" borderId="0" xfId="0" applyFont="1" applyAlignment="1">
      <alignment horizontal="left"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styles" Target="styles.xml" /><Relationship Id="rId12" Type="http://schemas.openxmlformats.org/officeDocument/2006/relationships/theme" Target="theme/theme1.xml" /><Relationship Id="rId13" Type="http://schemas.openxmlformats.org/officeDocument/2006/relationships/calcChain" Target="calcChain.xml" /><Relationship Id="rId14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20</v>
      </c>
      <c r="AL7" s="23"/>
      <c r="AM7" s="23"/>
      <c r="AN7" s="28" t="s">
        <v>21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22</v>
      </c>
      <c r="E8" s="23"/>
      <c r="F8" s="23"/>
      <c r="G8" s="23"/>
      <c r="H8" s="23"/>
      <c r="I8" s="23"/>
      <c r="J8" s="23"/>
      <c r="K8" s="28" t="s">
        <v>23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24</v>
      </c>
      <c r="AL8" s="23"/>
      <c r="AM8" s="23"/>
      <c r="AN8" s="34" t="s">
        <v>25</v>
      </c>
      <c r="AO8" s="23"/>
      <c r="AP8" s="23"/>
      <c r="AQ8" s="23"/>
      <c r="AR8" s="21"/>
      <c r="BE8" s="32"/>
      <c r="BS8" s="18" t="s">
        <v>6</v>
      </c>
    </row>
    <row r="9" s="1" customFormat="1" ht="29.28" customHeight="1">
      <c r="B9" s="22"/>
      <c r="C9" s="23"/>
      <c r="D9" s="27" t="s">
        <v>26</v>
      </c>
      <c r="E9" s="23"/>
      <c r="F9" s="23"/>
      <c r="G9" s="23"/>
      <c r="H9" s="23"/>
      <c r="I9" s="23"/>
      <c r="J9" s="23"/>
      <c r="K9" s="35" t="s">
        <v>27</v>
      </c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7" t="s">
        <v>28</v>
      </c>
      <c r="AL9" s="23"/>
      <c r="AM9" s="23"/>
      <c r="AN9" s="35" t="s">
        <v>29</v>
      </c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30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31</v>
      </c>
      <c r="AL10" s="23"/>
      <c r="AM10" s="23"/>
      <c r="AN10" s="28" t="s">
        <v>32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33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34</v>
      </c>
      <c r="AL11" s="23"/>
      <c r="AM11" s="23"/>
      <c r="AN11" s="28" t="s">
        <v>35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36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31</v>
      </c>
      <c r="AL13" s="23"/>
      <c r="AM13" s="23"/>
      <c r="AN13" s="36" t="s">
        <v>37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6" t="s">
        <v>37</v>
      </c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3" t="s">
        <v>34</v>
      </c>
      <c r="AL14" s="23"/>
      <c r="AM14" s="23"/>
      <c r="AN14" s="36" t="s">
        <v>37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38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31</v>
      </c>
      <c r="AL16" s="23"/>
      <c r="AM16" s="23"/>
      <c r="AN16" s="28" t="s">
        <v>39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40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34</v>
      </c>
      <c r="AL17" s="23"/>
      <c r="AM17" s="23"/>
      <c r="AN17" s="28" t="s">
        <v>39</v>
      </c>
      <c r="AO17" s="23"/>
      <c r="AP17" s="23"/>
      <c r="AQ17" s="23"/>
      <c r="AR17" s="21"/>
      <c r="BE17" s="32"/>
      <c r="BS17" s="18" t="s">
        <v>41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42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31</v>
      </c>
      <c r="AL19" s="23"/>
      <c r="AM19" s="23"/>
      <c r="AN19" s="28" t="s">
        <v>39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43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34</v>
      </c>
      <c r="AL20" s="23"/>
      <c r="AM20" s="23"/>
      <c r="AN20" s="28" t="s">
        <v>39</v>
      </c>
      <c r="AO20" s="23"/>
      <c r="AP20" s="23"/>
      <c r="AQ20" s="23"/>
      <c r="AR20" s="21"/>
      <c r="BE20" s="32"/>
      <c r="BS20" s="18" t="s">
        <v>41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44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47.25" customHeight="1">
      <c r="B23" s="22"/>
      <c r="C23" s="23"/>
      <c r="D23" s="23"/>
      <c r="E23" s="38" t="s">
        <v>45</v>
      </c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  <c r="AF23" s="38"/>
      <c r="AG23" s="38"/>
      <c r="AH23" s="38"/>
      <c r="AI23" s="38"/>
      <c r="AJ23" s="38"/>
      <c r="AK23" s="38"/>
      <c r="AL23" s="38"/>
      <c r="AM23" s="38"/>
      <c r="AN23" s="38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  <c r="AF25" s="39"/>
      <c r="AG25" s="39"/>
      <c r="AH25" s="39"/>
      <c r="AI25" s="39"/>
      <c r="AJ25" s="39"/>
      <c r="AK25" s="39"/>
      <c r="AL25" s="39"/>
      <c r="AM25" s="39"/>
      <c r="AN25" s="39"/>
      <c r="AO25" s="39"/>
      <c r="AP25" s="23"/>
      <c r="AQ25" s="23"/>
      <c r="AR25" s="21"/>
      <c r="BE25" s="32"/>
    </row>
    <row r="26" s="2" customFormat="1" ht="25.92" customHeight="1">
      <c r="A26" s="40"/>
      <c r="B26" s="41"/>
      <c r="C26" s="42"/>
      <c r="D26" s="43" t="s">
        <v>46</v>
      </c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  <c r="AG26" s="44"/>
      <c r="AH26" s="44"/>
      <c r="AI26" s="44"/>
      <c r="AJ26" s="44"/>
      <c r="AK26" s="45">
        <f>ROUND(AG54,2)</f>
        <v>0</v>
      </c>
      <c r="AL26" s="44"/>
      <c r="AM26" s="44"/>
      <c r="AN26" s="44"/>
      <c r="AO26" s="44"/>
      <c r="AP26" s="42"/>
      <c r="AQ26" s="42"/>
      <c r="AR26" s="46"/>
      <c r="BE26" s="32"/>
    </row>
    <row r="27" s="2" customFormat="1" ht="6.96" customHeight="1">
      <c r="A27" s="40"/>
      <c r="B27" s="41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  <c r="AO27" s="42"/>
      <c r="AP27" s="42"/>
      <c r="AQ27" s="42"/>
      <c r="AR27" s="46"/>
      <c r="BE27" s="32"/>
    </row>
    <row r="28" s="2" customFormat="1">
      <c r="A28" s="40"/>
      <c r="B28" s="41"/>
      <c r="C28" s="42"/>
      <c r="D28" s="42"/>
      <c r="E28" s="42"/>
      <c r="F28" s="42"/>
      <c r="G28" s="42"/>
      <c r="H28" s="42"/>
      <c r="I28" s="42"/>
      <c r="J28" s="42"/>
      <c r="K28" s="42"/>
      <c r="L28" s="47" t="s">
        <v>47</v>
      </c>
      <c r="M28" s="47"/>
      <c r="N28" s="47"/>
      <c r="O28" s="47"/>
      <c r="P28" s="47"/>
      <c r="Q28" s="42"/>
      <c r="R28" s="42"/>
      <c r="S28" s="42"/>
      <c r="T28" s="42"/>
      <c r="U28" s="42"/>
      <c r="V28" s="42"/>
      <c r="W28" s="47" t="s">
        <v>48</v>
      </c>
      <c r="X28" s="47"/>
      <c r="Y28" s="47"/>
      <c r="Z28" s="47"/>
      <c r="AA28" s="47"/>
      <c r="AB28" s="47"/>
      <c r="AC28" s="47"/>
      <c r="AD28" s="47"/>
      <c r="AE28" s="47"/>
      <c r="AF28" s="42"/>
      <c r="AG28" s="42"/>
      <c r="AH28" s="42"/>
      <c r="AI28" s="42"/>
      <c r="AJ28" s="42"/>
      <c r="AK28" s="47" t="s">
        <v>49</v>
      </c>
      <c r="AL28" s="47"/>
      <c r="AM28" s="47"/>
      <c r="AN28" s="47"/>
      <c r="AO28" s="47"/>
      <c r="AP28" s="42"/>
      <c r="AQ28" s="42"/>
      <c r="AR28" s="46"/>
      <c r="BE28" s="32"/>
    </row>
    <row r="29" hidden="1" s="3" customFormat="1" ht="14.4" customHeight="1">
      <c r="A29" s="3"/>
      <c r="B29" s="48"/>
      <c r="C29" s="49"/>
      <c r="D29" s="33" t="s">
        <v>50</v>
      </c>
      <c r="E29" s="49"/>
      <c r="F29" s="33" t="s">
        <v>51</v>
      </c>
      <c r="G29" s="49"/>
      <c r="H29" s="49"/>
      <c r="I29" s="49"/>
      <c r="J29" s="49"/>
      <c r="K29" s="49"/>
      <c r="L29" s="50">
        <v>0.20999999999999999</v>
      </c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51">
        <f>ROUND(AZ54, 2)</f>
        <v>0</v>
      </c>
      <c r="X29" s="49"/>
      <c r="Y29" s="49"/>
      <c r="Z29" s="49"/>
      <c r="AA29" s="49"/>
      <c r="AB29" s="49"/>
      <c r="AC29" s="49"/>
      <c r="AD29" s="49"/>
      <c r="AE29" s="49"/>
      <c r="AF29" s="49"/>
      <c r="AG29" s="49"/>
      <c r="AH29" s="49"/>
      <c r="AI29" s="49"/>
      <c r="AJ29" s="49"/>
      <c r="AK29" s="51">
        <f>ROUND(AV54, 2)</f>
        <v>0</v>
      </c>
      <c r="AL29" s="49"/>
      <c r="AM29" s="49"/>
      <c r="AN29" s="49"/>
      <c r="AO29" s="49"/>
      <c r="AP29" s="49"/>
      <c r="AQ29" s="49"/>
      <c r="AR29" s="52"/>
      <c r="BE29" s="53"/>
    </row>
    <row r="30" hidden="1" s="3" customFormat="1" ht="14.4" customHeight="1">
      <c r="A30" s="3"/>
      <c r="B30" s="48"/>
      <c r="C30" s="49"/>
      <c r="D30" s="49"/>
      <c r="E30" s="49"/>
      <c r="F30" s="33" t="s">
        <v>52</v>
      </c>
      <c r="G30" s="49"/>
      <c r="H30" s="49"/>
      <c r="I30" s="49"/>
      <c r="J30" s="49"/>
      <c r="K30" s="49"/>
      <c r="L30" s="50">
        <v>0.14999999999999999</v>
      </c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51">
        <f>ROUND(BA54, 2)</f>
        <v>0</v>
      </c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51">
        <f>ROUND(AW54, 2)</f>
        <v>0</v>
      </c>
      <c r="AL30" s="49"/>
      <c r="AM30" s="49"/>
      <c r="AN30" s="49"/>
      <c r="AO30" s="49"/>
      <c r="AP30" s="49"/>
      <c r="AQ30" s="49"/>
      <c r="AR30" s="52"/>
      <c r="BE30" s="53"/>
    </row>
    <row r="31" s="3" customFormat="1" ht="14.4" customHeight="1">
      <c r="A31" s="3"/>
      <c r="B31" s="48"/>
      <c r="C31" s="49"/>
      <c r="D31" s="54" t="s">
        <v>50</v>
      </c>
      <c r="E31" s="49"/>
      <c r="F31" s="33" t="s">
        <v>53</v>
      </c>
      <c r="G31" s="49"/>
      <c r="H31" s="49"/>
      <c r="I31" s="49"/>
      <c r="J31" s="49"/>
      <c r="K31" s="49"/>
      <c r="L31" s="50">
        <v>0.20999999999999999</v>
      </c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51">
        <f>ROUND(BB54, 2)</f>
        <v>0</v>
      </c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51">
        <v>0</v>
      </c>
      <c r="AL31" s="49"/>
      <c r="AM31" s="49"/>
      <c r="AN31" s="49"/>
      <c r="AO31" s="49"/>
      <c r="AP31" s="49"/>
      <c r="AQ31" s="49"/>
      <c r="AR31" s="52"/>
      <c r="BE31" s="53"/>
    </row>
    <row r="32" s="3" customFormat="1" ht="14.4" customHeight="1">
      <c r="A32" s="3"/>
      <c r="B32" s="48"/>
      <c r="C32" s="49"/>
      <c r="D32" s="49"/>
      <c r="E32" s="49"/>
      <c r="F32" s="33" t="s">
        <v>54</v>
      </c>
      <c r="G32" s="49"/>
      <c r="H32" s="49"/>
      <c r="I32" s="49"/>
      <c r="J32" s="49"/>
      <c r="K32" s="49"/>
      <c r="L32" s="50">
        <v>0.14999999999999999</v>
      </c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51">
        <f>ROUND(BC54, 2)</f>
        <v>0</v>
      </c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51">
        <v>0</v>
      </c>
      <c r="AL32" s="49"/>
      <c r="AM32" s="49"/>
      <c r="AN32" s="49"/>
      <c r="AO32" s="49"/>
      <c r="AP32" s="49"/>
      <c r="AQ32" s="49"/>
      <c r="AR32" s="52"/>
      <c r="BE32" s="53"/>
    </row>
    <row r="33" hidden="1" s="3" customFormat="1" ht="14.4" customHeight="1">
      <c r="A33" s="3"/>
      <c r="B33" s="48"/>
      <c r="C33" s="49"/>
      <c r="D33" s="49"/>
      <c r="E33" s="49"/>
      <c r="F33" s="33" t="s">
        <v>55</v>
      </c>
      <c r="G33" s="49"/>
      <c r="H33" s="49"/>
      <c r="I33" s="49"/>
      <c r="J33" s="49"/>
      <c r="K33" s="49"/>
      <c r="L33" s="50">
        <v>0</v>
      </c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51">
        <f>ROUND(BD54, 2)</f>
        <v>0</v>
      </c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51">
        <v>0</v>
      </c>
      <c r="AL33" s="49"/>
      <c r="AM33" s="49"/>
      <c r="AN33" s="49"/>
      <c r="AO33" s="49"/>
      <c r="AP33" s="49"/>
      <c r="AQ33" s="49"/>
      <c r="AR33" s="52"/>
      <c r="BE33" s="3"/>
    </row>
    <row r="34" s="2" customFormat="1" ht="6.96" customHeight="1">
      <c r="A34" s="40"/>
      <c r="B34" s="41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  <c r="AO34" s="42"/>
      <c r="AP34" s="42"/>
      <c r="AQ34" s="42"/>
      <c r="AR34" s="46"/>
      <c r="BE34" s="40"/>
    </row>
    <row r="35" s="2" customFormat="1" ht="25.92" customHeight="1">
      <c r="A35" s="40"/>
      <c r="B35" s="41"/>
      <c r="C35" s="55"/>
      <c r="D35" s="56" t="s">
        <v>56</v>
      </c>
      <c r="E35" s="57"/>
      <c r="F35" s="57"/>
      <c r="G35" s="57"/>
      <c r="H35" s="57"/>
      <c r="I35" s="57"/>
      <c r="J35" s="57"/>
      <c r="K35" s="57"/>
      <c r="L35" s="57"/>
      <c r="M35" s="57"/>
      <c r="N35" s="57"/>
      <c r="O35" s="57"/>
      <c r="P35" s="57"/>
      <c r="Q35" s="57"/>
      <c r="R35" s="57"/>
      <c r="S35" s="57"/>
      <c r="T35" s="58" t="s">
        <v>57</v>
      </c>
      <c r="U35" s="57"/>
      <c r="V35" s="57"/>
      <c r="W35" s="57"/>
      <c r="X35" s="59" t="s">
        <v>58</v>
      </c>
      <c r="Y35" s="57"/>
      <c r="Z35" s="57"/>
      <c r="AA35" s="57"/>
      <c r="AB35" s="57"/>
      <c r="AC35" s="57"/>
      <c r="AD35" s="57"/>
      <c r="AE35" s="57"/>
      <c r="AF35" s="57"/>
      <c r="AG35" s="57"/>
      <c r="AH35" s="57"/>
      <c r="AI35" s="57"/>
      <c r="AJ35" s="57"/>
      <c r="AK35" s="60">
        <f>SUM(AK26:AK33)</f>
        <v>0</v>
      </c>
      <c r="AL35" s="57"/>
      <c r="AM35" s="57"/>
      <c r="AN35" s="57"/>
      <c r="AO35" s="61"/>
      <c r="AP35" s="55"/>
      <c r="AQ35" s="55"/>
      <c r="AR35" s="46"/>
      <c r="BE35" s="40"/>
    </row>
    <row r="36" s="2" customFormat="1" ht="6.96" customHeight="1">
      <c r="A36" s="40"/>
      <c r="B36" s="41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  <c r="AO36" s="42"/>
      <c r="AP36" s="42"/>
      <c r="AQ36" s="42"/>
      <c r="AR36" s="46"/>
      <c r="BE36" s="40"/>
    </row>
    <row r="37" s="2" customFormat="1" ht="6.96" customHeight="1">
      <c r="A37" s="40"/>
      <c r="B37" s="62"/>
      <c r="C37" s="63"/>
      <c r="D37" s="63"/>
      <c r="E37" s="63"/>
      <c r="F37" s="63"/>
      <c r="G37" s="63"/>
      <c r="H37" s="63"/>
      <c r="I37" s="63"/>
      <c r="J37" s="63"/>
      <c r="K37" s="63"/>
      <c r="L37" s="63"/>
      <c r="M37" s="63"/>
      <c r="N37" s="63"/>
      <c r="O37" s="63"/>
      <c r="P37" s="63"/>
      <c r="Q37" s="63"/>
      <c r="R37" s="63"/>
      <c r="S37" s="63"/>
      <c r="T37" s="63"/>
      <c r="U37" s="63"/>
      <c r="V37" s="63"/>
      <c r="W37" s="63"/>
      <c r="X37" s="63"/>
      <c r="Y37" s="63"/>
      <c r="Z37" s="63"/>
      <c r="AA37" s="63"/>
      <c r="AB37" s="63"/>
      <c r="AC37" s="63"/>
      <c r="AD37" s="63"/>
      <c r="AE37" s="63"/>
      <c r="AF37" s="63"/>
      <c r="AG37" s="63"/>
      <c r="AH37" s="63"/>
      <c r="AI37" s="63"/>
      <c r="AJ37" s="63"/>
      <c r="AK37" s="63"/>
      <c r="AL37" s="63"/>
      <c r="AM37" s="63"/>
      <c r="AN37" s="63"/>
      <c r="AO37" s="63"/>
      <c r="AP37" s="63"/>
      <c r="AQ37" s="63"/>
      <c r="AR37" s="46"/>
      <c r="BE37" s="40"/>
    </row>
    <row r="41" s="2" customFormat="1" ht="6.96" customHeight="1">
      <c r="A41" s="40"/>
      <c r="B41" s="64"/>
      <c r="C41" s="65"/>
      <c r="D41" s="65"/>
      <c r="E41" s="65"/>
      <c r="F41" s="65"/>
      <c r="G41" s="65"/>
      <c r="H41" s="65"/>
      <c r="I41" s="65"/>
      <c r="J41" s="65"/>
      <c r="K41" s="65"/>
      <c r="L41" s="65"/>
      <c r="M41" s="65"/>
      <c r="N41" s="65"/>
      <c r="O41" s="65"/>
      <c r="P41" s="65"/>
      <c r="Q41" s="65"/>
      <c r="R41" s="65"/>
      <c r="S41" s="65"/>
      <c r="T41" s="65"/>
      <c r="U41" s="65"/>
      <c r="V41" s="65"/>
      <c r="W41" s="65"/>
      <c r="X41" s="65"/>
      <c r="Y41" s="65"/>
      <c r="Z41" s="65"/>
      <c r="AA41" s="65"/>
      <c r="AB41" s="65"/>
      <c r="AC41" s="65"/>
      <c r="AD41" s="65"/>
      <c r="AE41" s="65"/>
      <c r="AF41" s="65"/>
      <c r="AG41" s="65"/>
      <c r="AH41" s="65"/>
      <c r="AI41" s="65"/>
      <c r="AJ41" s="65"/>
      <c r="AK41" s="65"/>
      <c r="AL41" s="65"/>
      <c r="AM41" s="65"/>
      <c r="AN41" s="65"/>
      <c r="AO41" s="65"/>
      <c r="AP41" s="65"/>
      <c r="AQ41" s="65"/>
      <c r="AR41" s="46"/>
      <c r="BE41" s="40"/>
    </row>
    <row r="42" s="2" customFormat="1" ht="24.96" customHeight="1">
      <c r="A42" s="40"/>
      <c r="B42" s="41"/>
      <c r="C42" s="24" t="s">
        <v>59</v>
      </c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  <c r="AF42" s="42"/>
      <c r="AG42" s="42"/>
      <c r="AH42" s="42"/>
      <c r="AI42" s="42"/>
      <c r="AJ42" s="42"/>
      <c r="AK42" s="42"/>
      <c r="AL42" s="42"/>
      <c r="AM42" s="42"/>
      <c r="AN42" s="42"/>
      <c r="AO42" s="42"/>
      <c r="AP42" s="42"/>
      <c r="AQ42" s="42"/>
      <c r="AR42" s="46"/>
      <c r="BE42" s="40"/>
    </row>
    <row r="43" s="2" customFormat="1" ht="6.96" customHeight="1">
      <c r="A43" s="40"/>
      <c r="B43" s="41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  <c r="AH43" s="42"/>
      <c r="AI43" s="42"/>
      <c r="AJ43" s="42"/>
      <c r="AK43" s="42"/>
      <c r="AL43" s="42"/>
      <c r="AM43" s="42"/>
      <c r="AN43" s="42"/>
      <c r="AO43" s="42"/>
      <c r="AP43" s="42"/>
      <c r="AQ43" s="42"/>
      <c r="AR43" s="46"/>
      <c r="BE43" s="40"/>
    </row>
    <row r="44" s="4" customFormat="1" ht="12" customHeight="1">
      <c r="A44" s="4"/>
      <c r="B44" s="66"/>
      <c r="C44" s="33" t="s">
        <v>13</v>
      </c>
      <c r="D44" s="67"/>
      <c r="E44" s="67"/>
      <c r="F44" s="67"/>
      <c r="G44" s="67"/>
      <c r="H44" s="67"/>
      <c r="I44" s="67"/>
      <c r="J44" s="67"/>
      <c r="K44" s="67"/>
      <c r="L44" s="67" t="str">
        <f>K5</f>
        <v>65020130</v>
      </c>
      <c r="M44" s="67"/>
      <c r="N44" s="67"/>
      <c r="O44" s="67"/>
      <c r="P44" s="67"/>
      <c r="Q44" s="67"/>
      <c r="R44" s="67"/>
      <c r="S44" s="67"/>
      <c r="T44" s="67"/>
      <c r="U44" s="67"/>
      <c r="V44" s="67"/>
      <c r="W44" s="67"/>
      <c r="X44" s="67"/>
      <c r="Y44" s="67"/>
      <c r="Z44" s="67"/>
      <c r="AA44" s="67"/>
      <c r="AB44" s="67"/>
      <c r="AC44" s="67"/>
      <c r="AD44" s="67"/>
      <c r="AE44" s="67"/>
      <c r="AF44" s="67"/>
      <c r="AG44" s="67"/>
      <c r="AH44" s="67"/>
      <c r="AI44" s="67"/>
      <c r="AJ44" s="67"/>
      <c r="AK44" s="67"/>
      <c r="AL44" s="67"/>
      <c r="AM44" s="67"/>
      <c r="AN44" s="67"/>
      <c r="AO44" s="67"/>
      <c r="AP44" s="67"/>
      <c r="AQ44" s="67"/>
      <c r="AR44" s="68"/>
      <c r="BE44" s="4"/>
    </row>
    <row r="45" s="5" customFormat="1" ht="36.96" customHeight="1">
      <c r="A45" s="5"/>
      <c r="B45" s="69"/>
      <c r="C45" s="70" t="s">
        <v>16</v>
      </c>
      <c r="D45" s="71"/>
      <c r="E45" s="71"/>
      <c r="F45" s="71"/>
      <c r="G45" s="71"/>
      <c r="H45" s="71"/>
      <c r="I45" s="71"/>
      <c r="J45" s="71"/>
      <c r="K45" s="71"/>
      <c r="L45" s="72" t="str">
        <f>K6</f>
        <v>Oprava odvodnění v žst. Kadaň Prunéřov</v>
      </c>
      <c r="M45" s="71"/>
      <c r="N45" s="71"/>
      <c r="O45" s="71"/>
      <c r="P45" s="71"/>
      <c r="Q45" s="71"/>
      <c r="R45" s="71"/>
      <c r="S45" s="71"/>
      <c r="T45" s="71"/>
      <c r="U45" s="71"/>
      <c r="V45" s="71"/>
      <c r="W45" s="71"/>
      <c r="X45" s="71"/>
      <c r="Y45" s="71"/>
      <c r="Z45" s="71"/>
      <c r="AA45" s="71"/>
      <c r="AB45" s="71"/>
      <c r="AC45" s="71"/>
      <c r="AD45" s="71"/>
      <c r="AE45" s="71"/>
      <c r="AF45" s="71"/>
      <c r="AG45" s="71"/>
      <c r="AH45" s="71"/>
      <c r="AI45" s="71"/>
      <c r="AJ45" s="71"/>
      <c r="AK45" s="71"/>
      <c r="AL45" s="71"/>
      <c r="AM45" s="71"/>
      <c r="AN45" s="71"/>
      <c r="AO45" s="71"/>
      <c r="AP45" s="71"/>
      <c r="AQ45" s="71"/>
      <c r="AR45" s="73"/>
      <c r="BE45" s="5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  <c r="AF46" s="42"/>
      <c r="AG46" s="42"/>
      <c r="AH46" s="42"/>
      <c r="AI46" s="42"/>
      <c r="AJ46" s="42"/>
      <c r="AK46" s="42"/>
      <c r="AL46" s="42"/>
      <c r="AM46" s="42"/>
      <c r="AN46" s="42"/>
      <c r="AO46" s="42"/>
      <c r="AP46" s="42"/>
      <c r="AQ46" s="42"/>
      <c r="AR46" s="46"/>
      <c r="BE46" s="40"/>
    </row>
    <row r="47" s="2" customFormat="1" ht="12" customHeight="1">
      <c r="A47" s="40"/>
      <c r="B47" s="41"/>
      <c r="C47" s="33" t="s">
        <v>22</v>
      </c>
      <c r="D47" s="42"/>
      <c r="E47" s="42"/>
      <c r="F47" s="42"/>
      <c r="G47" s="42"/>
      <c r="H47" s="42"/>
      <c r="I47" s="42"/>
      <c r="J47" s="42"/>
      <c r="K47" s="42"/>
      <c r="L47" s="74" t="str">
        <f>IF(K8="","",K8)</f>
        <v>TO Kadaň</v>
      </c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/>
      <c r="AH47" s="42"/>
      <c r="AI47" s="33" t="s">
        <v>24</v>
      </c>
      <c r="AJ47" s="42"/>
      <c r="AK47" s="42"/>
      <c r="AL47" s="42"/>
      <c r="AM47" s="75" t="str">
        <f>IF(AN8= "","",AN8)</f>
        <v>21. 4. 2020</v>
      </c>
      <c r="AN47" s="75"/>
      <c r="AO47" s="42"/>
      <c r="AP47" s="42"/>
      <c r="AQ47" s="42"/>
      <c r="AR47" s="46"/>
      <c r="B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  <c r="AF48" s="42"/>
      <c r="AG48" s="42"/>
      <c r="AH48" s="42"/>
      <c r="AI48" s="42"/>
      <c r="AJ48" s="42"/>
      <c r="AK48" s="42"/>
      <c r="AL48" s="42"/>
      <c r="AM48" s="42"/>
      <c r="AN48" s="42"/>
      <c r="AO48" s="42"/>
      <c r="AP48" s="42"/>
      <c r="AQ48" s="42"/>
      <c r="AR48" s="46"/>
      <c r="BE48" s="40"/>
    </row>
    <row r="49" s="2" customFormat="1" ht="15.15" customHeight="1">
      <c r="A49" s="40"/>
      <c r="B49" s="41"/>
      <c r="C49" s="33" t="s">
        <v>30</v>
      </c>
      <c r="D49" s="42"/>
      <c r="E49" s="42"/>
      <c r="F49" s="42"/>
      <c r="G49" s="42"/>
      <c r="H49" s="42"/>
      <c r="I49" s="42"/>
      <c r="J49" s="42"/>
      <c r="K49" s="42"/>
      <c r="L49" s="67" t="str">
        <f>IF(E11= "","",E11)</f>
        <v>Správa železnic s.o., OŘ UNL, ST Most</v>
      </c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2"/>
      <c r="AI49" s="33" t="s">
        <v>38</v>
      </c>
      <c r="AJ49" s="42"/>
      <c r="AK49" s="42"/>
      <c r="AL49" s="42"/>
      <c r="AM49" s="76" t="str">
        <f>IF(E17="","",E17)</f>
        <v xml:space="preserve"> </v>
      </c>
      <c r="AN49" s="67"/>
      <c r="AO49" s="67"/>
      <c r="AP49" s="67"/>
      <c r="AQ49" s="42"/>
      <c r="AR49" s="46"/>
      <c r="AS49" s="77" t="s">
        <v>60</v>
      </c>
      <c r="AT49" s="78"/>
      <c r="AU49" s="79"/>
      <c r="AV49" s="79"/>
      <c r="AW49" s="79"/>
      <c r="AX49" s="79"/>
      <c r="AY49" s="79"/>
      <c r="AZ49" s="79"/>
      <c r="BA49" s="79"/>
      <c r="BB49" s="79"/>
      <c r="BC49" s="79"/>
      <c r="BD49" s="80"/>
      <c r="BE49" s="40"/>
    </row>
    <row r="50" s="2" customFormat="1" ht="40.05" customHeight="1">
      <c r="A50" s="40"/>
      <c r="B50" s="41"/>
      <c r="C50" s="33" t="s">
        <v>36</v>
      </c>
      <c r="D50" s="42"/>
      <c r="E50" s="42"/>
      <c r="F50" s="42"/>
      <c r="G50" s="42"/>
      <c r="H50" s="42"/>
      <c r="I50" s="42"/>
      <c r="J50" s="42"/>
      <c r="K50" s="42"/>
      <c r="L50" s="67" t="str">
        <f>IF(E14= "Vyplň údaj","",E14)</f>
        <v/>
      </c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  <c r="AF50" s="42"/>
      <c r="AG50" s="42"/>
      <c r="AH50" s="42"/>
      <c r="AI50" s="33" t="s">
        <v>42</v>
      </c>
      <c r="AJ50" s="42"/>
      <c r="AK50" s="42"/>
      <c r="AL50" s="42"/>
      <c r="AM50" s="76" t="str">
        <f>IF(E20="","",E20)</f>
        <v>Ing. Horák Jiří, horak@szdc.cz, +420 602155923</v>
      </c>
      <c r="AN50" s="67"/>
      <c r="AO50" s="67"/>
      <c r="AP50" s="67"/>
      <c r="AQ50" s="42"/>
      <c r="AR50" s="46"/>
      <c r="AS50" s="81"/>
      <c r="AT50" s="82"/>
      <c r="AU50" s="83"/>
      <c r="AV50" s="83"/>
      <c r="AW50" s="83"/>
      <c r="AX50" s="83"/>
      <c r="AY50" s="83"/>
      <c r="AZ50" s="83"/>
      <c r="BA50" s="83"/>
      <c r="BB50" s="83"/>
      <c r="BC50" s="83"/>
      <c r="BD50" s="84"/>
      <c r="BE50" s="40"/>
    </row>
    <row r="51" s="2" customFormat="1" ht="10.8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  <c r="AF51" s="42"/>
      <c r="AG51" s="42"/>
      <c r="AH51" s="42"/>
      <c r="AI51" s="42"/>
      <c r="AJ51" s="42"/>
      <c r="AK51" s="42"/>
      <c r="AL51" s="42"/>
      <c r="AM51" s="42"/>
      <c r="AN51" s="42"/>
      <c r="AO51" s="42"/>
      <c r="AP51" s="42"/>
      <c r="AQ51" s="42"/>
      <c r="AR51" s="46"/>
      <c r="AS51" s="85"/>
      <c r="AT51" s="86"/>
      <c r="AU51" s="87"/>
      <c r="AV51" s="87"/>
      <c r="AW51" s="87"/>
      <c r="AX51" s="87"/>
      <c r="AY51" s="87"/>
      <c r="AZ51" s="87"/>
      <c r="BA51" s="87"/>
      <c r="BB51" s="87"/>
      <c r="BC51" s="87"/>
      <c r="BD51" s="88"/>
      <c r="BE51" s="40"/>
    </row>
    <row r="52" s="2" customFormat="1" ht="29.28" customHeight="1">
      <c r="A52" s="40"/>
      <c r="B52" s="41"/>
      <c r="C52" s="89" t="s">
        <v>61</v>
      </c>
      <c r="D52" s="90"/>
      <c r="E52" s="90"/>
      <c r="F52" s="90"/>
      <c r="G52" s="90"/>
      <c r="H52" s="91"/>
      <c r="I52" s="92" t="s">
        <v>62</v>
      </c>
      <c r="J52" s="90"/>
      <c r="K52" s="90"/>
      <c r="L52" s="90"/>
      <c r="M52" s="90"/>
      <c r="N52" s="90"/>
      <c r="O52" s="90"/>
      <c r="P52" s="90"/>
      <c r="Q52" s="90"/>
      <c r="R52" s="90"/>
      <c r="S52" s="90"/>
      <c r="T52" s="90"/>
      <c r="U52" s="90"/>
      <c r="V52" s="90"/>
      <c r="W52" s="90"/>
      <c r="X52" s="90"/>
      <c r="Y52" s="90"/>
      <c r="Z52" s="90"/>
      <c r="AA52" s="90"/>
      <c r="AB52" s="90"/>
      <c r="AC52" s="90"/>
      <c r="AD52" s="90"/>
      <c r="AE52" s="90"/>
      <c r="AF52" s="90"/>
      <c r="AG52" s="93" t="s">
        <v>63</v>
      </c>
      <c r="AH52" s="90"/>
      <c r="AI52" s="90"/>
      <c r="AJ52" s="90"/>
      <c r="AK52" s="90"/>
      <c r="AL52" s="90"/>
      <c r="AM52" s="90"/>
      <c r="AN52" s="92" t="s">
        <v>64</v>
      </c>
      <c r="AO52" s="90"/>
      <c r="AP52" s="90"/>
      <c r="AQ52" s="94" t="s">
        <v>65</v>
      </c>
      <c r="AR52" s="46"/>
      <c r="AS52" s="95" t="s">
        <v>66</v>
      </c>
      <c r="AT52" s="96" t="s">
        <v>67</v>
      </c>
      <c r="AU52" s="96" t="s">
        <v>68</v>
      </c>
      <c r="AV52" s="96" t="s">
        <v>69</v>
      </c>
      <c r="AW52" s="96" t="s">
        <v>70</v>
      </c>
      <c r="AX52" s="96" t="s">
        <v>71</v>
      </c>
      <c r="AY52" s="96" t="s">
        <v>72</v>
      </c>
      <c r="AZ52" s="96" t="s">
        <v>73</v>
      </c>
      <c r="BA52" s="96" t="s">
        <v>74</v>
      </c>
      <c r="BB52" s="96" t="s">
        <v>75</v>
      </c>
      <c r="BC52" s="96" t="s">
        <v>76</v>
      </c>
      <c r="BD52" s="97" t="s">
        <v>77</v>
      </c>
      <c r="BE52" s="40"/>
    </row>
    <row r="53" s="2" customFormat="1" ht="10.8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  <c r="AF53" s="42"/>
      <c r="AG53" s="42"/>
      <c r="AH53" s="42"/>
      <c r="AI53" s="42"/>
      <c r="AJ53" s="42"/>
      <c r="AK53" s="42"/>
      <c r="AL53" s="42"/>
      <c r="AM53" s="42"/>
      <c r="AN53" s="42"/>
      <c r="AO53" s="42"/>
      <c r="AP53" s="42"/>
      <c r="AQ53" s="42"/>
      <c r="AR53" s="46"/>
      <c r="AS53" s="98"/>
      <c r="AT53" s="99"/>
      <c r="AU53" s="99"/>
      <c r="AV53" s="99"/>
      <c r="AW53" s="99"/>
      <c r="AX53" s="99"/>
      <c r="AY53" s="99"/>
      <c r="AZ53" s="99"/>
      <c r="BA53" s="99"/>
      <c r="BB53" s="99"/>
      <c r="BC53" s="99"/>
      <c r="BD53" s="100"/>
      <c r="BE53" s="40"/>
    </row>
    <row r="54" s="6" customFormat="1" ht="32.4" customHeight="1">
      <c r="A54" s="6"/>
      <c r="B54" s="101"/>
      <c r="C54" s="102" t="s">
        <v>78</v>
      </c>
      <c r="D54" s="103"/>
      <c r="E54" s="103"/>
      <c r="F54" s="103"/>
      <c r="G54" s="103"/>
      <c r="H54" s="103"/>
      <c r="I54" s="103"/>
      <c r="J54" s="103"/>
      <c r="K54" s="103"/>
      <c r="L54" s="103"/>
      <c r="M54" s="103"/>
      <c r="N54" s="103"/>
      <c r="O54" s="103"/>
      <c r="P54" s="103"/>
      <c r="Q54" s="103"/>
      <c r="R54" s="103"/>
      <c r="S54" s="103"/>
      <c r="T54" s="103"/>
      <c r="U54" s="103"/>
      <c r="V54" s="103"/>
      <c r="W54" s="103"/>
      <c r="X54" s="103"/>
      <c r="Y54" s="103"/>
      <c r="Z54" s="103"/>
      <c r="AA54" s="103"/>
      <c r="AB54" s="103"/>
      <c r="AC54" s="103"/>
      <c r="AD54" s="103"/>
      <c r="AE54" s="103"/>
      <c r="AF54" s="103"/>
      <c r="AG54" s="104">
        <f>ROUND(AG55+AG58+AG60+AG63+AG65+AG67,2)</f>
        <v>0</v>
      </c>
      <c r="AH54" s="104"/>
      <c r="AI54" s="104"/>
      <c r="AJ54" s="104"/>
      <c r="AK54" s="104"/>
      <c r="AL54" s="104"/>
      <c r="AM54" s="104"/>
      <c r="AN54" s="105">
        <f>SUM(AG54,AT54)</f>
        <v>0</v>
      </c>
      <c r="AO54" s="105"/>
      <c r="AP54" s="105"/>
      <c r="AQ54" s="106" t="s">
        <v>39</v>
      </c>
      <c r="AR54" s="107"/>
      <c r="AS54" s="108">
        <f>ROUND(AS55+AS58+AS60+AS63+AS65+AS67,2)</f>
        <v>0</v>
      </c>
      <c r="AT54" s="109">
        <f>ROUND(SUM(AV54:AW54),2)</f>
        <v>0</v>
      </c>
      <c r="AU54" s="110">
        <f>ROUND(AU55+AU58+AU60+AU63+AU65+AU67,5)</f>
        <v>0</v>
      </c>
      <c r="AV54" s="109">
        <f>ROUND(AZ54*L29,2)</f>
        <v>0</v>
      </c>
      <c r="AW54" s="109">
        <f>ROUND(BA54*L30,2)</f>
        <v>0</v>
      </c>
      <c r="AX54" s="109">
        <f>ROUND(BB54*L29,2)</f>
        <v>0</v>
      </c>
      <c r="AY54" s="109">
        <f>ROUND(BC54*L30,2)</f>
        <v>0</v>
      </c>
      <c r="AZ54" s="109">
        <f>ROUND(AZ55+AZ58+AZ60+AZ63+AZ65+AZ67,2)</f>
        <v>0</v>
      </c>
      <c r="BA54" s="109">
        <f>ROUND(BA55+BA58+BA60+BA63+BA65+BA67,2)</f>
        <v>0</v>
      </c>
      <c r="BB54" s="109">
        <f>ROUND(BB55+BB58+BB60+BB63+BB65+BB67,2)</f>
        <v>0</v>
      </c>
      <c r="BC54" s="109">
        <f>ROUND(BC55+BC58+BC60+BC63+BC65+BC67,2)</f>
        <v>0</v>
      </c>
      <c r="BD54" s="111">
        <f>ROUND(BD55+BD58+BD60+BD63+BD65+BD67,2)</f>
        <v>0</v>
      </c>
      <c r="BE54" s="6"/>
      <c r="BS54" s="112" t="s">
        <v>79</v>
      </c>
      <c r="BT54" s="112" t="s">
        <v>80</v>
      </c>
      <c r="BU54" s="113" t="s">
        <v>81</v>
      </c>
      <c r="BV54" s="112" t="s">
        <v>82</v>
      </c>
      <c r="BW54" s="112" t="s">
        <v>5</v>
      </c>
      <c r="BX54" s="112" t="s">
        <v>83</v>
      </c>
      <c r="CL54" s="112" t="s">
        <v>19</v>
      </c>
    </row>
    <row r="55" s="7" customFormat="1" ht="16.5" customHeight="1">
      <c r="A55" s="7"/>
      <c r="B55" s="114"/>
      <c r="C55" s="115"/>
      <c r="D55" s="116" t="s">
        <v>84</v>
      </c>
      <c r="E55" s="116"/>
      <c r="F55" s="116"/>
      <c r="G55" s="116"/>
      <c r="H55" s="116"/>
      <c r="I55" s="117"/>
      <c r="J55" s="116" t="s">
        <v>85</v>
      </c>
      <c r="K55" s="116"/>
      <c r="L55" s="116"/>
      <c r="M55" s="116"/>
      <c r="N55" s="116"/>
      <c r="O55" s="116"/>
      <c r="P55" s="116"/>
      <c r="Q55" s="116"/>
      <c r="R55" s="116"/>
      <c r="S55" s="116"/>
      <c r="T55" s="116"/>
      <c r="U55" s="116"/>
      <c r="V55" s="116"/>
      <c r="W55" s="116"/>
      <c r="X55" s="116"/>
      <c r="Y55" s="116"/>
      <c r="Z55" s="116"/>
      <c r="AA55" s="116"/>
      <c r="AB55" s="116"/>
      <c r="AC55" s="116"/>
      <c r="AD55" s="116"/>
      <c r="AE55" s="116"/>
      <c r="AF55" s="116"/>
      <c r="AG55" s="118">
        <f>ROUND(SUM(AG56:AG57),2)</f>
        <v>0</v>
      </c>
      <c r="AH55" s="117"/>
      <c r="AI55" s="117"/>
      <c r="AJ55" s="117"/>
      <c r="AK55" s="117"/>
      <c r="AL55" s="117"/>
      <c r="AM55" s="117"/>
      <c r="AN55" s="119">
        <f>SUM(AG55,AT55)</f>
        <v>0</v>
      </c>
      <c r="AO55" s="117"/>
      <c r="AP55" s="117"/>
      <c r="AQ55" s="120" t="s">
        <v>86</v>
      </c>
      <c r="AR55" s="121"/>
      <c r="AS55" s="122">
        <f>ROUND(SUM(AS56:AS57),2)</f>
        <v>0</v>
      </c>
      <c r="AT55" s="123">
        <f>ROUND(SUM(AV55:AW55),2)</f>
        <v>0</v>
      </c>
      <c r="AU55" s="124">
        <f>ROUND(SUM(AU56:AU57),5)</f>
        <v>0</v>
      </c>
      <c r="AV55" s="123">
        <f>ROUND(AZ55*L29,2)</f>
        <v>0</v>
      </c>
      <c r="AW55" s="123">
        <f>ROUND(BA55*L30,2)</f>
        <v>0</v>
      </c>
      <c r="AX55" s="123">
        <f>ROUND(BB55*L29,2)</f>
        <v>0</v>
      </c>
      <c r="AY55" s="123">
        <f>ROUND(BC55*L30,2)</f>
        <v>0</v>
      </c>
      <c r="AZ55" s="123">
        <f>ROUND(SUM(AZ56:AZ57),2)</f>
        <v>0</v>
      </c>
      <c r="BA55" s="123">
        <f>ROUND(SUM(BA56:BA57),2)</f>
        <v>0</v>
      </c>
      <c r="BB55" s="123">
        <f>ROUND(SUM(BB56:BB57),2)</f>
        <v>0</v>
      </c>
      <c r="BC55" s="123">
        <f>ROUND(SUM(BC56:BC57),2)</f>
        <v>0</v>
      </c>
      <c r="BD55" s="125">
        <f>ROUND(SUM(BD56:BD57),2)</f>
        <v>0</v>
      </c>
      <c r="BE55" s="7"/>
      <c r="BS55" s="126" t="s">
        <v>79</v>
      </c>
      <c r="BT55" s="126" t="s">
        <v>87</v>
      </c>
      <c r="BU55" s="126" t="s">
        <v>81</v>
      </c>
      <c r="BV55" s="126" t="s">
        <v>82</v>
      </c>
      <c r="BW55" s="126" t="s">
        <v>88</v>
      </c>
      <c r="BX55" s="126" t="s">
        <v>5</v>
      </c>
      <c r="CL55" s="126" t="s">
        <v>39</v>
      </c>
      <c r="CM55" s="126" t="s">
        <v>89</v>
      </c>
    </row>
    <row r="56" s="4" customFormat="1" ht="16.5" customHeight="1">
      <c r="A56" s="127" t="s">
        <v>90</v>
      </c>
      <c r="B56" s="66"/>
      <c r="C56" s="128"/>
      <c r="D56" s="128"/>
      <c r="E56" s="129" t="s">
        <v>91</v>
      </c>
      <c r="F56" s="129"/>
      <c r="G56" s="129"/>
      <c r="H56" s="129"/>
      <c r="I56" s="129"/>
      <c r="J56" s="128"/>
      <c r="K56" s="129" t="s">
        <v>92</v>
      </c>
      <c r="L56" s="129"/>
      <c r="M56" s="129"/>
      <c r="N56" s="129"/>
      <c r="O56" s="129"/>
      <c r="P56" s="129"/>
      <c r="Q56" s="129"/>
      <c r="R56" s="129"/>
      <c r="S56" s="129"/>
      <c r="T56" s="129"/>
      <c r="U56" s="129"/>
      <c r="V56" s="129"/>
      <c r="W56" s="129"/>
      <c r="X56" s="129"/>
      <c r="Y56" s="129"/>
      <c r="Z56" s="129"/>
      <c r="AA56" s="129"/>
      <c r="AB56" s="129"/>
      <c r="AC56" s="129"/>
      <c r="AD56" s="129"/>
      <c r="AE56" s="129"/>
      <c r="AF56" s="129"/>
      <c r="AG56" s="130">
        <f>'Č11 - Příkopy vpravo'!J32</f>
        <v>0</v>
      </c>
      <c r="AH56" s="128"/>
      <c r="AI56" s="128"/>
      <c r="AJ56" s="128"/>
      <c r="AK56" s="128"/>
      <c r="AL56" s="128"/>
      <c r="AM56" s="128"/>
      <c r="AN56" s="130">
        <f>SUM(AG56,AT56)</f>
        <v>0</v>
      </c>
      <c r="AO56" s="128"/>
      <c r="AP56" s="128"/>
      <c r="AQ56" s="131" t="s">
        <v>93</v>
      </c>
      <c r="AR56" s="68"/>
      <c r="AS56" s="132">
        <v>0</v>
      </c>
      <c r="AT56" s="133">
        <f>ROUND(SUM(AV56:AW56),2)</f>
        <v>0</v>
      </c>
      <c r="AU56" s="134">
        <f>'Č11 - Příkopy vpravo'!P88</f>
        <v>0</v>
      </c>
      <c r="AV56" s="133">
        <f>'Č11 - Příkopy vpravo'!J35</f>
        <v>0</v>
      </c>
      <c r="AW56" s="133">
        <f>'Č11 - Příkopy vpravo'!J36</f>
        <v>0</v>
      </c>
      <c r="AX56" s="133">
        <f>'Č11 - Příkopy vpravo'!J37</f>
        <v>0</v>
      </c>
      <c r="AY56" s="133">
        <f>'Č11 - Příkopy vpravo'!J38</f>
        <v>0</v>
      </c>
      <c r="AZ56" s="133">
        <f>'Č11 - Příkopy vpravo'!F35</f>
        <v>0</v>
      </c>
      <c r="BA56" s="133">
        <f>'Č11 - Příkopy vpravo'!F36</f>
        <v>0</v>
      </c>
      <c r="BB56" s="133">
        <f>'Č11 - Příkopy vpravo'!F37</f>
        <v>0</v>
      </c>
      <c r="BC56" s="133">
        <f>'Č11 - Příkopy vpravo'!F38</f>
        <v>0</v>
      </c>
      <c r="BD56" s="135">
        <f>'Č11 - Příkopy vpravo'!F39</f>
        <v>0</v>
      </c>
      <c r="BE56" s="4"/>
      <c r="BT56" s="136" t="s">
        <v>89</v>
      </c>
      <c r="BV56" s="136" t="s">
        <v>82</v>
      </c>
      <c r="BW56" s="136" t="s">
        <v>94</v>
      </c>
      <c r="BX56" s="136" t="s">
        <v>88</v>
      </c>
      <c r="CL56" s="136" t="s">
        <v>39</v>
      </c>
    </row>
    <row r="57" s="4" customFormat="1" ht="16.5" customHeight="1">
      <c r="A57" s="127" t="s">
        <v>90</v>
      </c>
      <c r="B57" s="66"/>
      <c r="C57" s="128"/>
      <c r="D57" s="128"/>
      <c r="E57" s="129" t="s">
        <v>95</v>
      </c>
      <c r="F57" s="129"/>
      <c r="G57" s="129"/>
      <c r="H57" s="129"/>
      <c r="I57" s="129"/>
      <c r="J57" s="128"/>
      <c r="K57" s="129" t="s">
        <v>96</v>
      </c>
      <c r="L57" s="129"/>
      <c r="M57" s="129"/>
      <c r="N57" s="129"/>
      <c r="O57" s="129"/>
      <c r="P57" s="129"/>
      <c r="Q57" s="129"/>
      <c r="R57" s="129"/>
      <c r="S57" s="129"/>
      <c r="T57" s="129"/>
      <c r="U57" s="129"/>
      <c r="V57" s="129"/>
      <c r="W57" s="129"/>
      <c r="X57" s="129"/>
      <c r="Y57" s="129"/>
      <c r="Z57" s="129"/>
      <c r="AA57" s="129"/>
      <c r="AB57" s="129"/>
      <c r="AC57" s="129"/>
      <c r="AD57" s="129"/>
      <c r="AE57" s="129"/>
      <c r="AF57" s="129"/>
      <c r="AG57" s="130">
        <f>'Č12 - Příkop vlevo'!J32</f>
        <v>0</v>
      </c>
      <c r="AH57" s="128"/>
      <c r="AI57" s="128"/>
      <c r="AJ57" s="128"/>
      <c r="AK57" s="128"/>
      <c r="AL57" s="128"/>
      <c r="AM57" s="128"/>
      <c r="AN57" s="130">
        <f>SUM(AG57,AT57)</f>
        <v>0</v>
      </c>
      <c r="AO57" s="128"/>
      <c r="AP57" s="128"/>
      <c r="AQ57" s="131" t="s">
        <v>93</v>
      </c>
      <c r="AR57" s="68"/>
      <c r="AS57" s="132">
        <v>0</v>
      </c>
      <c r="AT57" s="133">
        <f>ROUND(SUM(AV57:AW57),2)</f>
        <v>0</v>
      </c>
      <c r="AU57" s="134">
        <f>'Č12 - Příkop vlevo'!P88</f>
        <v>0</v>
      </c>
      <c r="AV57" s="133">
        <f>'Č12 - Příkop vlevo'!J35</f>
        <v>0</v>
      </c>
      <c r="AW57" s="133">
        <f>'Č12 - Příkop vlevo'!J36</f>
        <v>0</v>
      </c>
      <c r="AX57" s="133">
        <f>'Č12 - Příkop vlevo'!J37</f>
        <v>0</v>
      </c>
      <c r="AY57" s="133">
        <f>'Č12 - Příkop vlevo'!J38</f>
        <v>0</v>
      </c>
      <c r="AZ57" s="133">
        <f>'Č12 - Příkop vlevo'!F35</f>
        <v>0</v>
      </c>
      <c r="BA57" s="133">
        <f>'Č12 - Příkop vlevo'!F36</f>
        <v>0</v>
      </c>
      <c r="BB57" s="133">
        <f>'Č12 - Příkop vlevo'!F37</f>
        <v>0</v>
      </c>
      <c r="BC57" s="133">
        <f>'Č12 - Příkop vlevo'!F38</f>
        <v>0</v>
      </c>
      <c r="BD57" s="135">
        <f>'Č12 - Příkop vlevo'!F39</f>
        <v>0</v>
      </c>
      <c r="BE57" s="4"/>
      <c r="BT57" s="136" t="s">
        <v>89</v>
      </c>
      <c r="BV57" s="136" t="s">
        <v>82</v>
      </c>
      <c r="BW57" s="136" t="s">
        <v>97</v>
      </c>
      <c r="BX57" s="136" t="s">
        <v>88</v>
      </c>
      <c r="CL57" s="136" t="s">
        <v>39</v>
      </c>
    </row>
    <row r="58" s="7" customFormat="1" ht="16.5" customHeight="1">
      <c r="A58" s="7"/>
      <c r="B58" s="114"/>
      <c r="C58" s="115"/>
      <c r="D58" s="116" t="s">
        <v>98</v>
      </c>
      <c r="E58" s="116"/>
      <c r="F58" s="116"/>
      <c r="G58" s="116"/>
      <c r="H58" s="116"/>
      <c r="I58" s="117"/>
      <c r="J58" s="116" t="s">
        <v>99</v>
      </c>
      <c r="K58" s="116"/>
      <c r="L58" s="116"/>
      <c r="M58" s="116"/>
      <c r="N58" s="116"/>
      <c r="O58" s="116"/>
      <c r="P58" s="116"/>
      <c r="Q58" s="116"/>
      <c r="R58" s="116"/>
      <c r="S58" s="116"/>
      <c r="T58" s="116"/>
      <c r="U58" s="116"/>
      <c r="V58" s="116"/>
      <c r="W58" s="116"/>
      <c r="X58" s="116"/>
      <c r="Y58" s="116"/>
      <c r="Z58" s="116"/>
      <c r="AA58" s="116"/>
      <c r="AB58" s="116"/>
      <c r="AC58" s="116"/>
      <c r="AD58" s="116"/>
      <c r="AE58" s="116"/>
      <c r="AF58" s="116"/>
      <c r="AG58" s="118">
        <f>ROUND(AG59,2)</f>
        <v>0</v>
      </c>
      <c r="AH58" s="117"/>
      <c r="AI58" s="117"/>
      <c r="AJ58" s="117"/>
      <c r="AK58" s="117"/>
      <c r="AL58" s="117"/>
      <c r="AM58" s="117"/>
      <c r="AN58" s="119">
        <f>SUM(AG58,AT58)</f>
        <v>0</v>
      </c>
      <c r="AO58" s="117"/>
      <c r="AP58" s="117"/>
      <c r="AQ58" s="120" t="s">
        <v>86</v>
      </c>
      <c r="AR58" s="121"/>
      <c r="AS58" s="122">
        <f>ROUND(AS59,2)</f>
        <v>0</v>
      </c>
      <c r="AT58" s="123">
        <f>ROUND(SUM(AV58:AW58),2)</f>
        <v>0</v>
      </c>
      <c r="AU58" s="124">
        <f>ROUND(AU59,5)</f>
        <v>0</v>
      </c>
      <c r="AV58" s="123">
        <f>ROUND(AZ58*L29,2)</f>
        <v>0</v>
      </c>
      <c r="AW58" s="123">
        <f>ROUND(BA58*L30,2)</f>
        <v>0</v>
      </c>
      <c r="AX58" s="123">
        <f>ROUND(BB58*L29,2)</f>
        <v>0</v>
      </c>
      <c r="AY58" s="123">
        <f>ROUND(BC58*L30,2)</f>
        <v>0</v>
      </c>
      <c r="AZ58" s="123">
        <f>ROUND(AZ59,2)</f>
        <v>0</v>
      </c>
      <c r="BA58" s="123">
        <f>ROUND(BA59,2)</f>
        <v>0</v>
      </c>
      <c r="BB58" s="123">
        <f>ROUND(BB59,2)</f>
        <v>0</v>
      </c>
      <c r="BC58" s="123">
        <f>ROUND(BC59,2)</f>
        <v>0</v>
      </c>
      <c r="BD58" s="125">
        <f>ROUND(BD59,2)</f>
        <v>0</v>
      </c>
      <c r="BE58" s="7"/>
      <c r="BS58" s="126" t="s">
        <v>79</v>
      </c>
      <c r="BT58" s="126" t="s">
        <v>87</v>
      </c>
      <c r="BU58" s="126" t="s">
        <v>81</v>
      </c>
      <c r="BV58" s="126" t="s">
        <v>82</v>
      </c>
      <c r="BW58" s="126" t="s">
        <v>100</v>
      </c>
      <c r="BX58" s="126" t="s">
        <v>5</v>
      </c>
      <c r="CL58" s="126" t="s">
        <v>39</v>
      </c>
      <c r="CM58" s="126" t="s">
        <v>89</v>
      </c>
    </row>
    <row r="59" s="4" customFormat="1" ht="23.25" customHeight="1">
      <c r="A59" s="127" t="s">
        <v>90</v>
      </c>
      <c r="B59" s="66"/>
      <c r="C59" s="128"/>
      <c r="D59" s="128"/>
      <c r="E59" s="129" t="s">
        <v>101</v>
      </c>
      <c r="F59" s="129"/>
      <c r="G59" s="129"/>
      <c r="H59" s="129"/>
      <c r="I59" s="129"/>
      <c r="J59" s="128"/>
      <c r="K59" s="129" t="s">
        <v>102</v>
      </c>
      <c r="L59" s="129"/>
      <c r="M59" s="129"/>
      <c r="N59" s="129"/>
      <c r="O59" s="129"/>
      <c r="P59" s="129"/>
      <c r="Q59" s="129"/>
      <c r="R59" s="129"/>
      <c r="S59" s="129"/>
      <c r="T59" s="129"/>
      <c r="U59" s="129"/>
      <c r="V59" s="129"/>
      <c r="W59" s="129"/>
      <c r="X59" s="129"/>
      <c r="Y59" s="129"/>
      <c r="Z59" s="129"/>
      <c r="AA59" s="129"/>
      <c r="AB59" s="129"/>
      <c r="AC59" s="129"/>
      <c r="AD59" s="129"/>
      <c r="AE59" s="129"/>
      <c r="AF59" s="129"/>
      <c r="AG59" s="130">
        <f>'Č21 - Propustky km136,307...'!J32</f>
        <v>0</v>
      </c>
      <c r="AH59" s="128"/>
      <c r="AI59" s="128"/>
      <c r="AJ59" s="128"/>
      <c r="AK59" s="128"/>
      <c r="AL59" s="128"/>
      <c r="AM59" s="128"/>
      <c r="AN59" s="130">
        <f>SUM(AG59,AT59)</f>
        <v>0</v>
      </c>
      <c r="AO59" s="128"/>
      <c r="AP59" s="128"/>
      <c r="AQ59" s="131" t="s">
        <v>93</v>
      </c>
      <c r="AR59" s="68"/>
      <c r="AS59" s="132">
        <v>0</v>
      </c>
      <c r="AT59" s="133">
        <f>ROUND(SUM(AV59:AW59),2)</f>
        <v>0</v>
      </c>
      <c r="AU59" s="134">
        <f>'Č21 - Propustky km136,307...'!P88</f>
        <v>0</v>
      </c>
      <c r="AV59" s="133">
        <f>'Č21 - Propustky km136,307...'!J35</f>
        <v>0</v>
      </c>
      <c r="AW59" s="133">
        <f>'Č21 - Propustky km136,307...'!J36</f>
        <v>0</v>
      </c>
      <c r="AX59" s="133">
        <f>'Č21 - Propustky km136,307...'!J37</f>
        <v>0</v>
      </c>
      <c r="AY59" s="133">
        <f>'Č21 - Propustky km136,307...'!J38</f>
        <v>0</v>
      </c>
      <c r="AZ59" s="133">
        <f>'Č21 - Propustky km136,307...'!F35</f>
        <v>0</v>
      </c>
      <c r="BA59" s="133">
        <f>'Č21 - Propustky km136,307...'!F36</f>
        <v>0</v>
      </c>
      <c r="BB59" s="133">
        <f>'Č21 - Propustky km136,307...'!F37</f>
        <v>0</v>
      </c>
      <c r="BC59" s="133">
        <f>'Č21 - Propustky km136,307...'!F38</f>
        <v>0</v>
      </c>
      <c r="BD59" s="135">
        <f>'Č21 - Propustky km136,307...'!F39</f>
        <v>0</v>
      </c>
      <c r="BE59" s="4"/>
      <c r="BT59" s="136" t="s">
        <v>89</v>
      </c>
      <c r="BV59" s="136" t="s">
        <v>82</v>
      </c>
      <c r="BW59" s="136" t="s">
        <v>103</v>
      </c>
      <c r="BX59" s="136" t="s">
        <v>100</v>
      </c>
      <c r="CL59" s="136" t="s">
        <v>39</v>
      </c>
    </row>
    <row r="60" s="7" customFormat="1" ht="16.5" customHeight="1">
      <c r="A60" s="7"/>
      <c r="B60" s="114"/>
      <c r="C60" s="115"/>
      <c r="D60" s="116" t="s">
        <v>104</v>
      </c>
      <c r="E60" s="116"/>
      <c r="F60" s="116"/>
      <c r="G60" s="116"/>
      <c r="H60" s="116"/>
      <c r="I60" s="117"/>
      <c r="J60" s="116" t="s">
        <v>105</v>
      </c>
      <c r="K60" s="116"/>
      <c r="L60" s="116"/>
      <c r="M60" s="116"/>
      <c r="N60" s="116"/>
      <c r="O60" s="116"/>
      <c r="P60" s="116"/>
      <c r="Q60" s="116"/>
      <c r="R60" s="116"/>
      <c r="S60" s="116"/>
      <c r="T60" s="116"/>
      <c r="U60" s="116"/>
      <c r="V60" s="116"/>
      <c r="W60" s="116"/>
      <c r="X60" s="116"/>
      <c r="Y60" s="116"/>
      <c r="Z60" s="116"/>
      <c r="AA60" s="116"/>
      <c r="AB60" s="116"/>
      <c r="AC60" s="116"/>
      <c r="AD60" s="116"/>
      <c r="AE60" s="116"/>
      <c r="AF60" s="116"/>
      <c r="AG60" s="118">
        <f>ROUND(SUM(AG61:AG62),2)</f>
        <v>0</v>
      </c>
      <c r="AH60" s="117"/>
      <c r="AI60" s="117"/>
      <c r="AJ60" s="117"/>
      <c r="AK60" s="117"/>
      <c r="AL60" s="117"/>
      <c r="AM60" s="117"/>
      <c r="AN60" s="119">
        <f>SUM(AG60,AT60)</f>
        <v>0</v>
      </c>
      <c r="AO60" s="117"/>
      <c r="AP60" s="117"/>
      <c r="AQ60" s="120" t="s">
        <v>86</v>
      </c>
      <c r="AR60" s="121"/>
      <c r="AS60" s="122">
        <f>ROUND(SUM(AS61:AS62),2)</f>
        <v>0</v>
      </c>
      <c r="AT60" s="123">
        <f>ROUND(SUM(AV60:AW60),2)</f>
        <v>0</v>
      </c>
      <c r="AU60" s="124">
        <f>ROUND(SUM(AU61:AU62),5)</f>
        <v>0</v>
      </c>
      <c r="AV60" s="123">
        <f>ROUND(AZ60*L29,2)</f>
        <v>0</v>
      </c>
      <c r="AW60" s="123">
        <f>ROUND(BA60*L30,2)</f>
        <v>0</v>
      </c>
      <c r="AX60" s="123">
        <f>ROUND(BB60*L29,2)</f>
        <v>0</v>
      </c>
      <c r="AY60" s="123">
        <f>ROUND(BC60*L30,2)</f>
        <v>0</v>
      </c>
      <c r="AZ60" s="123">
        <f>ROUND(SUM(AZ61:AZ62),2)</f>
        <v>0</v>
      </c>
      <c r="BA60" s="123">
        <f>ROUND(SUM(BA61:BA62),2)</f>
        <v>0</v>
      </c>
      <c r="BB60" s="123">
        <f>ROUND(SUM(BB61:BB62),2)</f>
        <v>0</v>
      </c>
      <c r="BC60" s="123">
        <f>ROUND(SUM(BC61:BC62),2)</f>
        <v>0</v>
      </c>
      <c r="BD60" s="125">
        <f>ROUND(SUM(BD61:BD62),2)</f>
        <v>0</v>
      </c>
      <c r="BE60" s="7"/>
      <c r="BS60" s="126" t="s">
        <v>79</v>
      </c>
      <c r="BT60" s="126" t="s">
        <v>87</v>
      </c>
      <c r="BU60" s="126" t="s">
        <v>81</v>
      </c>
      <c r="BV60" s="126" t="s">
        <v>82</v>
      </c>
      <c r="BW60" s="126" t="s">
        <v>106</v>
      </c>
      <c r="BX60" s="126" t="s">
        <v>5</v>
      </c>
      <c r="CL60" s="126" t="s">
        <v>39</v>
      </c>
      <c r="CM60" s="126" t="s">
        <v>89</v>
      </c>
    </row>
    <row r="61" s="4" customFormat="1" ht="23.25" customHeight="1">
      <c r="A61" s="127" t="s">
        <v>90</v>
      </c>
      <c r="B61" s="66"/>
      <c r="C61" s="128"/>
      <c r="D61" s="128"/>
      <c r="E61" s="129" t="s">
        <v>107</v>
      </c>
      <c r="F61" s="129"/>
      <c r="G61" s="129"/>
      <c r="H61" s="129"/>
      <c r="I61" s="129"/>
      <c r="J61" s="128"/>
      <c r="K61" s="129" t="s">
        <v>108</v>
      </c>
      <c r="L61" s="129"/>
      <c r="M61" s="129"/>
      <c r="N61" s="129"/>
      <c r="O61" s="129"/>
      <c r="P61" s="129"/>
      <c r="Q61" s="129"/>
      <c r="R61" s="129"/>
      <c r="S61" s="129"/>
      <c r="T61" s="129"/>
      <c r="U61" s="129"/>
      <c r="V61" s="129"/>
      <c r="W61" s="129"/>
      <c r="X61" s="129"/>
      <c r="Y61" s="129"/>
      <c r="Z61" s="129"/>
      <c r="AA61" s="129"/>
      <c r="AB61" s="129"/>
      <c r="AC61" s="129"/>
      <c r="AD61" s="129"/>
      <c r="AE61" s="129"/>
      <c r="AF61" s="129"/>
      <c r="AG61" s="130">
        <f>'Č31 - Cesta   vlevo km 13...'!J32</f>
        <v>0</v>
      </c>
      <c r="AH61" s="128"/>
      <c r="AI61" s="128"/>
      <c r="AJ61" s="128"/>
      <c r="AK61" s="128"/>
      <c r="AL61" s="128"/>
      <c r="AM61" s="128"/>
      <c r="AN61" s="130">
        <f>SUM(AG61,AT61)</f>
        <v>0</v>
      </c>
      <c r="AO61" s="128"/>
      <c r="AP61" s="128"/>
      <c r="AQ61" s="131" t="s">
        <v>93</v>
      </c>
      <c r="AR61" s="68"/>
      <c r="AS61" s="132">
        <v>0</v>
      </c>
      <c r="AT61" s="133">
        <f>ROUND(SUM(AV61:AW61),2)</f>
        <v>0</v>
      </c>
      <c r="AU61" s="134">
        <f>'Č31 - Cesta   vlevo km 13...'!P91</f>
        <v>0</v>
      </c>
      <c r="AV61" s="133">
        <f>'Č31 - Cesta   vlevo km 13...'!J35</f>
        <v>0</v>
      </c>
      <c r="AW61" s="133">
        <f>'Č31 - Cesta   vlevo km 13...'!J36</f>
        <v>0</v>
      </c>
      <c r="AX61" s="133">
        <f>'Č31 - Cesta   vlevo km 13...'!J37</f>
        <v>0</v>
      </c>
      <c r="AY61" s="133">
        <f>'Č31 - Cesta   vlevo km 13...'!J38</f>
        <v>0</v>
      </c>
      <c r="AZ61" s="133">
        <f>'Č31 - Cesta   vlevo km 13...'!F35</f>
        <v>0</v>
      </c>
      <c r="BA61" s="133">
        <f>'Č31 - Cesta   vlevo km 13...'!F36</f>
        <v>0</v>
      </c>
      <c r="BB61" s="133">
        <f>'Č31 - Cesta   vlevo km 13...'!F37</f>
        <v>0</v>
      </c>
      <c r="BC61" s="133">
        <f>'Č31 - Cesta   vlevo km 13...'!F38</f>
        <v>0</v>
      </c>
      <c r="BD61" s="135">
        <f>'Č31 - Cesta   vlevo km 13...'!F39</f>
        <v>0</v>
      </c>
      <c r="BE61" s="4"/>
      <c r="BT61" s="136" t="s">
        <v>89</v>
      </c>
      <c r="BV61" s="136" t="s">
        <v>82</v>
      </c>
      <c r="BW61" s="136" t="s">
        <v>109</v>
      </c>
      <c r="BX61" s="136" t="s">
        <v>106</v>
      </c>
      <c r="CL61" s="136" t="s">
        <v>39</v>
      </c>
    </row>
    <row r="62" s="4" customFormat="1" ht="16.5" customHeight="1">
      <c r="A62" s="127" t="s">
        <v>90</v>
      </c>
      <c r="B62" s="66"/>
      <c r="C62" s="128"/>
      <c r="D62" s="128"/>
      <c r="E62" s="129" t="s">
        <v>110</v>
      </c>
      <c r="F62" s="129"/>
      <c r="G62" s="129"/>
      <c r="H62" s="129"/>
      <c r="I62" s="129"/>
      <c r="J62" s="128"/>
      <c r="K62" s="129" t="s">
        <v>111</v>
      </c>
      <c r="L62" s="129"/>
      <c r="M62" s="129"/>
      <c r="N62" s="129"/>
      <c r="O62" s="129"/>
      <c r="P62" s="129"/>
      <c r="Q62" s="129"/>
      <c r="R62" s="129"/>
      <c r="S62" s="129"/>
      <c r="T62" s="129"/>
      <c r="U62" s="129"/>
      <c r="V62" s="129"/>
      <c r="W62" s="129"/>
      <c r="X62" s="129"/>
      <c r="Y62" s="129"/>
      <c r="Z62" s="129"/>
      <c r="AA62" s="129"/>
      <c r="AB62" s="129"/>
      <c r="AC62" s="129"/>
      <c r="AD62" s="129"/>
      <c r="AE62" s="129"/>
      <c r="AF62" s="129"/>
      <c r="AG62" s="130">
        <f>'Č32 - Odstranění pařezů'!J32</f>
        <v>0</v>
      </c>
      <c r="AH62" s="128"/>
      <c r="AI62" s="128"/>
      <c r="AJ62" s="128"/>
      <c r="AK62" s="128"/>
      <c r="AL62" s="128"/>
      <c r="AM62" s="128"/>
      <c r="AN62" s="130">
        <f>SUM(AG62,AT62)</f>
        <v>0</v>
      </c>
      <c r="AO62" s="128"/>
      <c r="AP62" s="128"/>
      <c r="AQ62" s="131" t="s">
        <v>93</v>
      </c>
      <c r="AR62" s="68"/>
      <c r="AS62" s="132">
        <v>0</v>
      </c>
      <c r="AT62" s="133">
        <f>ROUND(SUM(AV62:AW62),2)</f>
        <v>0</v>
      </c>
      <c r="AU62" s="134">
        <f>'Č32 - Odstranění pařezů'!P88</f>
        <v>0</v>
      </c>
      <c r="AV62" s="133">
        <f>'Č32 - Odstranění pařezů'!J35</f>
        <v>0</v>
      </c>
      <c r="AW62" s="133">
        <f>'Č32 - Odstranění pařezů'!J36</f>
        <v>0</v>
      </c>
      <c r="AX62" s="133">
        <f>'Č32 - Odstranění pařezů'!J37</f>
        <v>0</v>
      </c>
      <c r="AY62" s="133">
        <f>'Č32 - Odstranění pařezů'!J38</f>
        <v>0</v>
      </c>
      <c r="AZ62" s="133">
        <f>'Č32 - Odstranění pařezů'!F35</f>
        <v>0</v>
      </c>
      <c r="BA62" s="133">
        <f>'Č32 - Odstranění pařezů'!F36</f>
        <v>0</v>
      </c>
      <c r="BB62" s="133">
        <f>'Č32 - Odstranění pařezů'!F37</f>
        <v>0</v>
      </c>
      <c r="BC62" s="133">
        <f>'Č32 - Odstranění pařezů'!F38</f>
        <v>0</v>
      </c>
      <c r="BD62" s="135">
        <f>'Č32 - Odstranění pařezů'!F39</f>
        <v>0</v>
      </c>
      <c r="BE62" s="4"/>
      <c r="BT62" s="136" t="s">
        <v>89</v>
      </c>
      <c r="BV62" s="136" t="s">
        <v>82</v>
      </c>
      <c r="BW62" s="136" t="s">
        <v>112</v>
      </c>
      <c r="BX62" s="136" t="s">
        <v>106</v>
      </c>
      <c r="CL62" s="136" t="s">
        <v>39</v>
      </c>
    </row>
    <row r="63" s="7" customFormat="1" ht="16.5" customHeight="1">
      <c r="A63" s="7"/>
      <c r="B63" s="114"/>
      <c r="C63" s="115"/>
      <c r="D63" s="116" t="s">
        <v>113</v>
      </c>
      <c r="E63" s="116"/>
      <c r="F63" s="116"/>
      <c r="G63" s="116"/>
      <c r="H63" s="116"/>
      <c r="I63" s="117"/>
      <c r="J63" s="116" t="s">
        <v>114</v>
      </c>
      <c r="K63" s="116"/>
      <c r="L63" s="116"/>
      <c r="M63" s="116"/>
      <c r="N63" s="116"/>
      <c r="O63" s="116"/>
      <c r="P63" s="116"/>
      <c r="Q63" s="116"/>
      <c r="R63" s="116"/>
      <c r="S63" s="116"/>
      <c r="T63" s="116"/>
      <c r="U63" s="116"/>
      <c r="V63" s="116"/>
      <c r="W63" s="116"/>
      <c r="X63" s="116"/>
      <c r="Y63" s="116"/>
      <c r="Z63" s="116"/>
      <c r="AA63" s="116"/>
      <c r="AB63" s="116"/>
      <c r="AC63" s="116"/>
      <c r="AD63" s="116"/>
      <c r="AE63" s="116"/>
      <c r="AF63" s="116"/>
      <c r="AG63" s="118">
        <f>ROUND(AG64,2)</f>
        <v>0</v>
      </c>
      <c r="AH63" s="117"/>
      <c r="AI63" s="117"/>
      <c r="AJ63" s="117"/>
      <c r="AK63" s="117"/>
      <c r="AL63" s="117"/>
      <c r="AM63" s="117"/>
      <c r="AN63" s="119">
        <f>SUM(AG63,AT63)</f>
        <v>0</v>
      </c>
      <c r="AO63" s="117"/>
      <c r="AP63" s="117"/>
      <c r="AQ63" s="120" t="s">
        <v>86</v>
      </c>
      <c r="AR63" s="121"/>
      <c r="AS63" s="122">
        <f>ROUND(AS64,2)</f>
        <v>0</v>
      </c>
      <c r="AT63" s="123">
        <f>ROUND(SUM(AV63:AW63),2)</f>
        <v>0</v>
      </c>
      <c r="AU63" s="124">
        <f>ROUND(AU64,5)</f>
        <v>0</v>
      </c>
      <c r="AV63" s="123">
        <f>ROUND(AZ63*L29,2)</f>
        <v>0</v>
      </c>
      <c r="AW63" s="123">
        <f>ROUND(BA63*L30,2)</f>
        <v>0</v>
      </c>
      <c r="AX63" s="123">
        <f>ROUND(BB63*L29,2)</f>
        <v>0</v>
      </c>
      <c r="AY63" s="123">
        <f>ROUND(BC63*L30,2)</f>
        <v>0</v>
      </c>
      <c r="AZ63" s="123">
        <f>ROUND(AZ64,2)</f>
        <v>0</v>
      </c>
      <c r="BA63" s="123">
        <f>ROUND(BA64,2)</f>
        <v>0</v>
      </c>
      <c r="BB63" s="123">
        <f>ROUND(BB64,2)</f>
        <v>0</v>
      </c>
      <c r="BC63" s="123">
        <f>ROUND(BC64,2)</f>
        <v>0</v>
      </c>
      <c r="BD63" s="125">
        <f>ROUND(BD64,2)</f>
        <v>0</v>
      </c>
      <c r="BE63" s="7"/>
      <c r="BS63" s="126" t="s">
        <v>79</v>
      </c>
      <c r="BT63" s="126" t="s">
        <v>87</v>
      </c>
      <c r="BU63" s="126" t="s">
        <v>81</v>
      </c>
      <c r="BV63" s="126" t="s">
        <v>82</v>
      </c>
      <c r="BW63" s="126" t="s">
        <v>115</v>
      </c>
      <c r="BX63" s="126" t="s">
        <v>5</v>
      </c>
      <c r="CL63" s="126" t="s">
        <v>39</v>
      </c>
      <c r="CM63" s="126" t="s">
        <v>89</v>
      </c>
    </row>
    <row r="64" s="4" customFormat="1" ht="23.25" customHeight="1">
      <c r="A64" s="127" t="s">
        <v>90</v>
      </c>
      <c r="B64" s="66"/>
      <c r="C64" s="128"/>
      <c r="D64" s="128"/>
      <c r="E64" s="129" t="s">
        <v>116</v>
      </c>
      <c r="F64" s="129"/>
      <c r="G64" s="129"/>
      <c r="H64" s="129"/>
      <c r="I64" s="129"/>
      <c r="J64" s="128"/>
      <c r="K64" s="129" t="s">
        <v>117</v>
      </c>
      <c r="L64" s="129"/>
      <c r="M64" s="129"/>
      <c r="N64" s="129"/>
      <c r="O64" s="129"/>
      <c r="P64" s="129"/>
      <c r="Q64" s="129"/>
      <c r="R64" s="129"/>
      <c r="S64" s="129"/>
      <c r="T64" s="129"/>
      <c r="U64" s="129"/>
      <c r="V64" s="129"/>
      <c r="W64" s="129"/>
      <c r="X64" s="129"/>
      <c r="Y64" s="129"/>
      <c r="Z64" s="129"/>
      <c r="AA64" s="129"/>
      <c r="AB64" s="129"/>
      <c r="AC64" s="129"/>
      <c r="AD64" s="129"/>
      <c r="AE64" s="129"/>
      <c r="AF64" s="129"/>
      <c r="AG64" s="130">
        <f>'Č41 - Zatrubnění u mostní...'!J32</f>
        <v>0</v>
      </c>
      <c r="AH64" s="128"/>
      <c r="AI64" s="128"/>
      <c r="AJ64" s="128"/>
      <c r="AK64" s="128"/>
      <c r="AL64" s="128"/>
      <c r="AM64" s="128"/>
      <c r="AN64" s="130">
        <f>SUM(AG64,AT64)</f>
        <v>0</v>
      </c>
      <c r="AO64" s="128"/>
      <c r="AP64" s="128"/>
      <c r="AQ64" s="131" t="s">
        <v>93</v>
      </c>
      <c r="AR64" s="68"/>
      <c r="AS64" s="132">
        <v>0</v>
      </c>
      <c r="AT64" s="133">
        <f>ROUND(SUM(AV64:AW64),2)</f>
        <v>0</v>
      </c>
      <c r="AU64" s="134">
        <f>'Č41 - Zatrubnění u mostní...'!P91</f>
        <v>0</v>
      </c>
      <c r="AV64" s="133">
        <f>'Č41 - Zatrubnění u mostní...'!J35</f>
        <v>0</v>
      </c>
      <c r="AW64" s="133">
        <f>'Č41 - Zatrubnění u mostní...'!J36</f>
        <v>0</v>
      </c>
      <c r="AX64" s="133">
        <f>'Č41 - Zatrubnění u mostní...'!J37</f>
        <v>0</v>
      </c>
      <c r="AY64" s="133">
        <f>'Č41 - Zatrubnění u mostní...'!J38</f>
        <v>0</v>
      </c>
      <c r="AZ64" s="133">
        <f>'Č41 - Zatrubnění u mostní...'!F35</f>
        <v>0</v>
      </c>
      <c r="BA64" s="133">
        <f>'Č41 - Zatrubnění u mostní...'!F36</f>
        <v>0</v>
      </c>
      <c r="BB64" s="133">
        <f>'Č41 - Zatrubnění u mostní...'!F37</f>
        <v>0</v>
      </c>
      <c r="BC64" s="133">
        <f>'Č41 - Zatrubnění u mostní...'!F38</f>
        <v>0</v>
      </c>
      <c r="BD64" s="135">
        <f>'Č41 - Zatrubnění u mostní...'!F39</f>
        <v>0</v>
      </c>
      <c r="BE64" s="4"/>
      <c r="BT64" s="136" t="s">
        <v>89</v>
      </c>
      <c r="BV64" s="136" t="s">
        <v>82</v>
      </c>
      <c r="BW64" s="136" t="s">
        <v>118</v>
      </c>
      <c r="BX64" s="136" t="s">
        <v>115</v>
      </c>
      <c r="CL64" s="136" t="s">
        <v>39</v>
      </c>
    </row>
    <row r="65" s="7" customFormat="1" ht="16.5" customHeight="1">
      <c r="A65" s="7"/>
      <c r="B65" s="114"/>
      <c r="C65" s="115"/>
      <c r="D65" s="116" t="s">
        <v>119</v>
      </c>
      <c r="E65" s="116"/>
      <c r="F65" s="116"/>
      <c r="G65" s="116"/>
      <c r="H65" s="116"/>
      <c r="I65" s="117"/>
      <c r="J65" s="116" t="s">
        <v>120</v>
      </c>
      <c r="K65" s="116"/>
      <c r="L65" s="116"/>
      <c r="M65" s="116"/>
      <c r="N65" s="116"/>
      <c r="O65" s="116"/>
      <c r="P65" s="116"/>
      <c r="Q65" s="116"/>
      <c r="R65" s="116"/>
      <c r="S65" s="116"/>
      <c r="T65" s="116"/>
      <c r="U65" s="116"/>
      <c r="V65" s="116"/>
      <c r="W65" s="116"/>
      <c r="X65" s="116"/>
      <c r="Y65" s="116"/>
      <c r="Z65" s="116"/>
      <c r="AA65" s="116"/>
      <c r="AB65" s="116"/>
      <c r="AC65" s="116"/>
      <c r="AD65" s="116"/>
      <c r="AE65" s="116"/>
      <c r="AF65" s="116"/>
      <c r="AG65" s="118">
        <f>ROUND(AG66,2)</f>
        <v>0</v>
      </c>
      <c r="AH65" s="117"/>
      <c r="AI65" s="117"/>
      <c r="AJ65" s="117"/>
      <c r="AK65" s="117"/>
      <c r="AL65" s="117"/>
      <c r="AM65" s="117"/>
      <c r="AN65" s="119">
        <f>SUM(AG65,AT65)</f>
        <v>0</v>
      </c>
      <c r="AO65" s="117"/>
      <c r="AP65" s="117"/>
      <c r="AQ65" s="120" t="s">
        <v>86</v>
      </c>
      <c r="AR65" s="121"/>
      <c r="AS65" s="122">
        <f>ROUND(AS66,2)</f>
        <v>0</v>
      </c>
      <c r="AT65" s="123">
        <f>ROUND(SUM(AV65:AW65),2)</f>
        <v>0</v>
      </c>
      <c r="AU65" s="124">
        <f>ROUND(AU66,5)</f>
        <v>0</v>
      </c>
      <c r="AV65" s="123">
        <f>ROUND(AZ65*L29,2)</f>
        <v>0</v>
      </c>
      <c r="AW65" s="123">
        <f>ROUND(BA65*L30,2)</f>
        <v>0</v>
      </c>
      <c r="AX65" s="123">
        <f>ROUND(BB65*L29,2)</f>
        <v>0</v>
      </c>
      <c r="AY65" s="123">
        <f>ROUND(BC65*L30,2)</f>
        <v>0</v>
      </c>
      <c r="AZ65" s="123">
        <f>ROUND(AZ66,2)</f>
        <v>0</v>
      </c>
      <c r="BA65" s="123">
        <f>ROUND(BA66,2)</f>
        <v>0</v>
      </c>
      <c r="BB65" s="123">
        <f>ROUND(BB66,2)</f>
        <v>0</v>
      </c>
      <c r="BC65" s="123">
        <f>ROUND(BC66,2)</f>
        <v>0</v>
      </c>
      <c r="BD65" s="125">
        <f>ROUND(BD66,2)</f>
        <v>0</v>
      </c>
      <c r="BE65" s="7"/>
      <c r="BS65" s="126" t="s">
        <v>79</v>
      </c>
      <c r="BT65" s="126" t="s">
        <v>87</v>
      </c>
      <c r="BU65" s="126" t="s">
        <v>81</v>
      </c>
      <c r="BV65" s="126" t="s">
        <v>82</v>
      </c>
      <c r="BW65" s="126" t="s">
        <v>121</v>
      </c>
      <c r="BX65" s="126" t="s">
        <v>5</v>
      </c>
      <c r="CL65" s="126" t="s">
        <v>39</v>
      </c>
      <c r="CM65" s="126" t="s">
        <v>89</v>
      </c>
    </row>
    <row r="66" s="4" customFormat="1" ht="23.25" customHeight="1">
      <c r="A66" s="127" t="s">
        <v>90</v>
      </c>
      <c r="B66" s="66"/>
      <c r="C66" s="128"/>
      <c r="D66" s="128"/>
      <c r="E66" s="129" t="s">
        <v>122</v>
      </c>
      <c r="F66" s="129"/>
      <c r="G66" s="129"/>
      <c r="H66" s="129"/>
      <c r="I66" s="129"/>
      <c r="J66" s="128"/>
      <c r="K66" s="129" t="s">
        <v>123</v>
      </c>
      <c r="L66" s="129"/>
      <c r="M66" s="129"/>
      <c r="N66" s="129"/>
      <c r="O66" s="129"/>
      <c r="P66" s="129"/>
      <c r="Q66" s="129"/>
      <c r="R66" s="129"/>
      <c r="S66" s="129"/>
      <c r="T66" s="129"/>
      <c r="U66" s="129"/>
      <c r="V66" s="129"/>
      <c r="W66" s="129"/>
      <c r="X66" s="129"/>
      <c r="Y66" s="129"/>
      <c r="Z66" s="129"/>
      <c r="AA66" s="129"/>
      <c r="AB66" s="129"/>
      <c r="AC66" s="129"/>
      <c r="AD66" s="129"/>
      <c r="AE66" s="129"/>
      <c r="AF66" s="129"/>
      <c r="AG66" s="130">
        <f>'Č51 - Kadaň - Kadaň-Pruné...'!J32</f>
        <v>0</v>
      </c>
      <c r="AH66" s="128"/>
      <c r="AI66" s="128"/>
      <c r="AJ66" s="128"/>
      <c r="AK66" s="128"/>
      <c r="AL66" s="128"/>
      <c r="AM66" s="128"/>
      <c r="AN66" s="130">
        <f>SUM(AG66,AT66)</f>
        <v>0</v>
      </c>
      <c r="AO66" s="128"/>
      <c r="AP66" s="128"/>
      <c r="AQ66" s="131" t="s">
        <v>93</v>
      </c>
      <c r="AR66" s="68"/>
      <c r="AS66" s="132">
        <v>0</v>
      </c>
      <c r="AT66" s="133">
        <f>ROUND(SUM(AV66:AW66),2)</f>
        <v>0</v>
      </c>
      <c r="AU66" s="134">
        <f>'Č51 - Kadaň - Kadaň-Pruné...'!P92</f>
        <v>0</v>
      </c>
      <c r="AV66" s="133">
        <f>'Č51 - Kadaň - Kadaň-Pruné...'!J35</f>
        <v>0</v>
      </c>
      <c r="AW66" s="133">
        <f>'Č51 - Kadaň - Kadaň-Pruné...'!J36</f>
        <v>0</v>
      </c>
      <c r="AX66" s="133">
        <f>'Č51 - Kadaň - Kadaň-Pruné...'!J37</f>
        <v>0</v>
      </c>
      <c r="AY66" s="133">
        <f>'Č51 - Kadaň - Kadaň-Pruné...'!J38</f>
        <v>0</v>
      </c>
      <c r="AZ66" s="133">
        <f>'Č51 - Kadaň - Kadaň-Pruné...'!F35</f>
        <v>0</v>
      </c>
      <c r="BA66" s="133">
        <f>'Č51 - Kadaň - Kadaň-Pruné...'!F36</f>
        <v>0</v>
      </c>
      <c r="BB66" s="133">
        <f>'Č51 - Kadaň - Kadaň-Pruné...'!F37</f>
        <v>0</v>
      </c>
      <c r="BC66" s="133">
        <f>'Č51 - Kadaň - Kadaň-Pruné...'!F38</f>
        <v>0</v>
      </c>
      <c r="BD66" s="135">
        <f>'Č51 - Kadaň - Kadaň-Pruné...'!F39</f>
        <v>0</v>
      </c>
      <c r="BE66" s="4"/>
      <c r="BT66" s="136" t="s">
        <v>89</v>
      </c>
      <c r="BV66" s="136" t="s">
        <v>82</v>
      </c>
      <c r="BW66" s="136" t="s">
        <v>124</v>
      </c>
      <c r="BX66" s="136" t="s">
        <v>121</v>
      </c>
      <c r="CL66" s="136" t="s">
        <v>39</v>
      </c>
    </row>
    <row r="67" s="7" customFormat="1" ht="16.5" customHeight="1">
      <c r="A67" s="7"/>
      <c r="B67" s="114"/>
      <c r="C67" s="115"/>
      <c r="D67" s="116" t="s">
        <v>125</v>
      </c>
      <c r="E67" s="116"/>
      <c r="F67" s="116"/>
      <c r="G67" s="116"/>
      <c r="H67" s="116"/>
      <c r="I67" s="117"/>
      <c r="J67" s="116" t="s">
        <v>126</v>
      </c>
      <c r="K67" s="116"/>
      <c r="L67" s="116"/>
      <c r="M67" s="116"/>
      <c r="N67" s="116"/>
      <c r="O67" s="116"/>
      <c r="P67" s="116"/>
      <c r="Q67" s="116"/>
      <c r="R67" s="116"/>
      <c r="S67" s="116"/>
      <c r="T67" s="116"/>
      <c r="U67" s="116"/>
      <c r="V67" s="116"/>
      <c r="W67" s="116"/>
      <c r="X67" s="116"/>
      <c r="Y67" s="116"/>
      <c r="Z67" s="116"/>
      <c r="AA67" s="116"/>
      <c r="AB67" s="116"/>
      <c r="AC67" s="116"/>
      <c r="AD67" s="116"/>
      <c r="AE67" s="116"/>
      <c r="AF67" s="116"/>
      <c r="AG67" s="118">
        <f>ROUND(AG68,2)</f>
        <v>0</v>
      </c>
      <c r="AH67" s="117"/>
      <c r="AI67" s="117"/>
      <c r="AJ67" s="117"/>
      <c r="AK67" s="117"/>
      <c r="AL67" s="117"/>
      <c r="AM67" s="117"/>
      <c r="AN67" s="119">
        <f>SUM(AG67,AT67)</f>
        <v>0</v>
      </c>
      <c r="AO67" s="117"/>
      <c r="AP67" s="117"/>
      <c r="AQ67" s="120" t="s">
        <v>86</v>
      </c>
      <c r="AR67" s="121"/>
      <c r="AS67" s="122">
        <f>ROUND(AS68,2)</f>
        <v>0</v>
      </c>
      <c r="AT67" s="123">
        <f>ROUND(SUM(AV67:AW67),2)</f>
        <v>0</v>
      </c>
      <c r="AU67" s="124">
        <f>ROUND(AU68,5)</f>
        <v>0</v>
      </c>
      <c r="AV67" s="123">
        <f>ROUND(AZ67*L29,2)</f>
        <v>0</v>
      </c>
      <c r="AW67" s="123">
        <f>ROUND(BA67*L30,2)</f>
        <v>0</v>
      </c>
      <c r="AX67" s="123">
        <f>ROUND(BB67*L29,2)</f>
        <v>0</v>
      </c>
      <c r="AY67" s="123">
        <f>ROUND(BC67*L30,2)</f>
        <v>0</v>
      </c>
      <c r="AZ67" s="123">
        <f>ROUND(AZ68,2)</f>
        <v>0</v>
      </c>
      <c r="BA67" s="123">
        <f>ROUND(BA68,2)</f>
        <v>0</v>
      </c>
      <c r="BB67" s="123">
        <f>ROUND(BB68,2)</f>
        <v>0</v>
      </c>
      <c r="BC67" s="123">
        <f>ROUND(BC68,2)</f>
        <v>0</v>
      </c>
      <c r="BD67" s="125">
        <f>ROUND(BD68,2)</f>
        <v>0</v>
      </c>
      <c r="BE67" s="7"/>
      <c r="BS67" s="126" t="s">
        <v>79</v>
      </c>
      <c r="BT67" s="126" t="s">
        <v>87</v>
      </c>
      <c r="BU67" s="126" t="s">
        <v>81</v>
      </c>
      <c r="BV67" s="126" t="s">
        <v>82</v>
      </c>
      <c r="BW67" s="126" t="s">
        <v>127</v>
      </c>
      <c r="BX67" s="126" t="s">
        <v>5</v>
      </c>
      <c r="CL67" s="126" t="s">
        <v>128</v>
      </c>
      <c r="CM67" s="126" t="s">
        <v>89</v>
      </c>
    </row>
    <row r="68" s="4" customFormat="1" ht="16.5" customHeight="1">
      <c r="A68" s="127" t="s">
        <v>90</v>
      </c>
      <c r="B68" s="66"/>
      <c r="C68" s="128"/>
      <c r="D68" s="128"/>
      <c r="E68" s="129" t="s">
        <v>129</v>
      </c>
      <c r="F68" s="129"/>
      <c r="G68" s="129"/>
      <c r="H68" s="129"/>
      <c r="I68" s="129"/>
      <c r="J68" s="128"/>
      <c r="K68" s="129" t="s">
        <v>126</v>
      </c>
      <c r="L68" s="129"/>
      <c r="M68" s="129"/>
      <c r="N68" s="129"/>
      <c r="O68" s="129"/>
      <c r="P68" s="129"/>
      <c r="Q68" s="129"/>
      <c r="R68" s="129"/>
      <c r="S68" s="129"/>
      <c r="T68" s="129"/>
      <c r="U68" s="129"/>
      <c r="V68" s="129"/>
      <c r="W68" s="129"/>
      <c r="X68" s="129"/>
      <c r="Y68" s="129"/>
      <c r="Z68" s="129"/>
      <c r="AA68" s="129"/>
      <c r="AB68" s="129"/>
      <c r="AC68" s="129"/>
      <c r="AD68" s="129"/>
      <c r="AE68" s="129"/>
      <c r="AF68" s="129"/>
      <c r="AG68" s="130">
        <f>'Č61 - VRN'!J32</f>
        <v>0</v>
      </c>
      <c r="AH68" s="128"/>
      <c r="AI68" s="128"/>
      <c r="AJ68" s="128"/>
      <c r="AK68" s="128"/>
      <c r="AL68" s="128"/>
      <c r="AM68" s="128"/>
      <c r="AN68" s="130">
        <f>SUM(AG68,AT68)</f>
        <v>0</v>
      </c>
      <c r="AO68" s="128"/>
      <c r="AP68" s="128"/>
      <c r="AQ68" s="131" t="s">
        <v>93</v>
      </c>
      <c r="AR68" s="68"/>
      <c r="AS68" s="137">
        <v>0</v>
      </c>
      <c r="AT68" s="138">
        <f>ROUND(SUM(AV68:AW68),2)</f>
        <v>0</v>
      </c>
      <c r="AU68" s="139">
        <f>'Č61 - VRN'!P85</f>
        <v>0</v>
      </c>
      <c r="AV68" s="138">
        <f>'Č61 - VRN'!J35</f>
        <v>0</v>
      </c>
      <c r="AW68" s="138">
        <f>'Č61 - VRN'!J36</f>
        <v>0</v>
      </c>
      <c r="AX68" s="138">
        <f>'Č61 - VRN'!J37</f>
        <v>0</v>
      </c>
      <c r="AY68" s="138">
        <f>'Č61 - VRN'!J38</f>
        <v>0</v>
      </c>
      <c r="AZ68" s="138">
        <f>'Č61 - VRN'!F35</f>
        <v>0</v>
      </c>
      <c r="BA68" s="138">
        <f>'Č61 - VRN'!F36</f>
        <v>0</v>
      </c>
      <c r="BB68" s="138">
        <f>'Č61 - VRN'!F37</f>
        <v>0</v>
      </c>
      <c r="BC68" s="138">
        <f>'Č61 - VRN'!F38</f>
        <v>0</v>
      </c>
      <c r="BD68" s="140">
        <f>'Č61 - VRN'!F39</f>
        <v>0</v>
      </c>
      <c r="BE68" s="4"/>
      <c r="BT68" s="136" t="s">
        <v>89</v>
      </c>
      <c r="BV68" s="136" t="s">
        <v>82</v>
      </c>
      <c r="BW68" s="136" t="s">
        <v>130</v>
      </c>
      <c r="BX68" s="136" t="s">
        <v>127</v>
      </c>
      <c r="CL68" s="136" t="s">
        <v>39</v>
      </c>
    </row>
    <row r="69" s="2" customFormat="1" ht="30" customHeight="1">
      <c r="A69" s="40"/>
      <c r="B69" s="41"/>
      <c r="C69" s="42"/>
      <c r="D69" s="42"/>
      <c r="E69" s="42"/>
      <c r="F69" s="42"/>
      <c r="G69" s="42"/>
      <c r="H69" s="42"/>
      <c r="I69" s="42"/>
      <c r="J69" s="42"/>
      <c r="K69" s="42"/>
      <c r="L69" s="42"/>
      <c r="M69" s="42"/>
      <c r="N69" s="42"/>
      <c r="O69" s="42"/>
      <c r="P69" s="42"/>
      <c r="Q69" s="42"/>
      <c r="R69" s="42"/>
      <c r="S69" s="42"/>
      <c r="T69" s="42"/>
      <c r="U69" s="42"/>
      <c r="V69" s="42"/>
      <c r="W69" s="42"/>
      <c r="X69" s="42"/>
      <c r="Y69" s="42"/>
      <c r="Z69" s="42"/>
      <c r="AA69" s="42"/>
      <c r="AB69" s="42"/>
      <c r="AC69" s="42"/>
      <c r="AD69" s="42"/>
      <c r="AE69" s="42"/>
      <c r="AF69" s="42"/>
      <c r="AG69" s="42"/>
      <c r="AH69" s="42"/>
      <c r="AI69" s="42"/>
      <c r="AJ69" s="42"/>
      <c r="AK69" s="42"/>
      <c r="AL69" s="42"/>
      <c r="AM69" s="42"/>
      <c r="AN69" s="42"/>
      <c r="AO69" s="42"/>
      <c r="AP69" s="42"/>
      <c r="AQ69" s="42"/>
      <c r="AR69" s="46"/>
      <c r="AS69" s="40"/>
      <c r="AT69" s="40"/>
      <c r="AU69" s="40"/>
      <c r="AV69" s="40"/>
      <c r="AW69" s="40"/>
      <c r="AX69" s="40"/>
      <c r="AY69" s="40"/>
      <c r="AZ69" s="40"/>
      <c r="BA69" s="40"/>
      <c r="BB69" s="40"/>
      <c r="BC69" s="40"/>
      <c r="BD69" s="40"/>
      <c r="BE69" s="40"/>
    </row>
    <row r="70" s="2" customFormat="1" ht="6.96" customHeight="1">
      <c r="A70" s="40"/>
      <c r="B70" s="62"/>
      <c r="C70" s="63"/>
      <c r="D70" s="63"/>
      <c r="E70" s="63"/>
      <c r="F70" s="63"/>
      <c r="G70" s="63"/>
      <c r="H70" s="63"/>
      <c r="I70" s="63"/>
      <c r="J70" s="63"/>
      <c r="K70" s="63"/>
      <c r="L70" s="63"/>
      <c r="M70" s="63"/>
      <c r="N70" s="63"/>
      <c r="O70" s="63"/>
      <c r="P70" s="63"/>
      <c r="Q70" s="63"/>
      <c r="R70" s="63"/>
      <c r="S70" s="63"/>
      <c r="T70" s="63"/>
      <c r="U70" s="63"/>
      <c r="V70" s="63"/>
      <c r="W70" s="63"/>
      <c r="X70" s="63"/>
      <c r="Y70" s="63"/>
      <c r="Z70" s="63"/>
      <c r="AA70" s="63"/>
      <c r="AB70" s="63"/>
      <c r="AC70" s="63"/>
      <c r="AD70" s="63"/>
      <c r="AE70" s="63"/>
      <c r="AF70" s="63"/>
      <c r="AG70" s="63"/>
      <c r="AH70" s="63"/>
      <c r="AI70" s="63"/>
      <c r="AJ70" s="63"/>
      <c r="AK70" s="63"/>
      <c r="AL70" s="63"/>
      <c r="AM70" s="63"/>
      <c r="AN70" s="63"/>
      <c r="AO70" s="63"/>
      <c r="AP70" s="63"/>
      <c r="AQ70" s="63"/>
      <c r="AR70" s="46"/>
      <c r="AS70" s="40"/>
      <c r="AT70" s="40"/>
      <c r="AU70" s="40"/>
      <c r="AV70" s="40"/>
      <c r="AW70" s="40"/>
      <c r="AX70" s="40"/>
      <c r="AY70" s="40"/>
      <c r="AZ70" s="40"/>
      <c r="BA70" s="40"/>
      <c r="BB70" s="40"/>
      <c r="BC70" s="40"/>
      <c r="BD70" s="40"/>
      <c r="BE70" s="40"/>
    </row>
  </sheetData>
  <sheetProtection sheet="1" formatColumns="0" formatRows="0" objects="1" scenarios="1" spinCount="100000" saltValue="Y1RaQqIB2rMRdv2u1JDanhhC17cmBGca/mcKHvHKBUSNAtT+SVgVxeIEDRpqCKHsNxyDimqpMxd9P7DfjFeRNg==" hashValue="1hdXWr6jjEsAXN7hXXMockYSjWrpY9vbDmR/LD9ovf9L00r8p4cM8Xh8zBvN6qY0PELFeXqSNVOdqcPWXVVUsg==" algorithmName="SHA-512" password="CC35"/>
  <mergeCells count="94">
    <mergeCell ref="C52:G52"/>
    <mergeCell ref="D60:H60"/>
    <mergeCell ref="D55:H55"/>
    <mergeCell ref="D58:H58"/>
    <mergeCell ref="D63:H63"/>
    <mergeCell ref="E59:I59"/>
    <mergeCell ref="E57:I57"/>
    <mergeCell ref="E56:I56"/>
    <mergeCell ref="E61:I61"/>
    <mergeCell ref="E62:I62"/>
    <mergeCell ref="E64:I64"/>
    <mergeCell ref="I52:AF52"/>
    <mergeCell ref="J55:AF55"/>
    <mergeCell ref="J58:AF58"/>
    <mergeCell ref="J63:AF63"/>
    <mergeCell ref="J60:AF60"/>
    <mergeCell ref="K57:AF57"/>
    <mergeCell ref="K56:AF56"/>
    <mergeCell ref="K59:AF59"/>
    <mergeCell ref="K61:AF61"/>
    <mergeCell ref="K62:AF62"/>
    <mergeCell ref="K64:AF64"/>
    <mergeCell ref="L45:AO45"/>
    <mergeCell ref="D65:H65"/>
    <mergeCell ref="J65:AF65"/>
    <mergeCell ref="E66:I66"/>
    <mergeCell ref="K66:AF66"/>
    <mergeCell ref="D67:H67"/>
    <mergeCell ref="J67:AF67"/>
    <mergeCell ref="E68:I68"/>
    <mergeCell ref="K68:AF68"/>
    <mergeCell ref="AG54:AM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W31:AE31"/>
    <mergeCell ref="L31:P31"/>
    <mergeCell ref="L32:P32"/>
    <mergeCell ref="W32:AE32"/>
    <mergeCell ref="AK32:AO32"/>
    <mergeCell ref="L33:P33"/>
    <mergeCell ref="AK33:AO33"/>
    <mergeCell ref="W33:AE33"/>
    <mergeCell ref="AK35:AO35"/>
    <mergeCell ref="X35:AB35"/>
    <mergeCell ref="AR2:BE2"/>
    <mergeCell ref="AG60:AM60"/>
    <mergeCell ref="AG62:AM62"/>
    <mergeCell ref="AG59:AM59"/>
    <mergeCell ref="AG63:AM63"/>
    <mergeCell ref="AG61:AM61"/>
    <mergeCell ref="AG64:AM64"/>
    <mergeCell ref="AG57:AM57"/>
    <mergeCell ref="AG56:AM56"/>
    <mergeCell ref="AG55:AM55"/>
    <mergeCell ref="AG58:AM58"/>
    <mergeCell ref="AG52:AM52"/>
    <mergeCell ref="AM47:AN47"/>
    <mergeCell ref="AM49:AP49"/>
    <mergeCell ref="AM50:AP50"/>
    <mergeCell ref="AN59:AP59"/>
    <mergeCell ref="AN64:AP64"/>
    <mergeCell ref="AN63:AP63"/>
    <mergeCell ref="AN52:AP52"/>
    <mergeCell ref="AN55:AP55"/>
    <mergeCell ref="AN61:AP61"/>
    <mergeCell ref="AN56:AP56"/>
    <mergeCell ref="AN60:AP60"/>
    <mergeCell ref="AN57:AP57"/>
    <mergeCell ref="AN62:AP62"/>
    <mergeCell ref="AN58:AP58"/>
    <mergeCell ref="AS49:AT51"/>
    <mergeCell ref="AN65:AP65"/>
    <mergeCell ref="AG65:AM65"/>
    <mergeCell ref="AN66:AP66"/>
    <mergeCell ref="AG66:AM66"/>
    <mergeCell ref="AN67:AP67"/>
    <mergeCell ref="AG67:AM67"/>
    <mergeCell ref="AN68:AP68"/>
    <mergeCell ref="AG68:AM68"/>
    <mergeCell ref="AN54:AP54"/>
  </mergeCells>
  <hyperlinks>
    <hyperlink ref="A56" location="'Č11 - Příkopy vpravo'!C2" display="/"/>
    <hyperlink ref="A57" location="'Č12 - Příkop vlevo'!C2" display="/"/>
    <hyperlink ref="A59" location="'Č21 - Propustky km136,307...'!C2" display="/"/>
    <hyperlink ref="A61" location="'Č31 - Cesta   vlevo km 13...'!C2" display="/"/>
    <hyperlink ref="A62" location="'Č32 - Odstranění pařezů'!C2" display="/"/>
    <hyperlink ref="A64" location="'Č41 - Zatrubnění u mostní...'!C2" display="/"/>
    <hyperlink ref="A66" location="'Č51 - Kadaň - Kadaň-Pruné...'!C2" display="/"/>
    <hyperlink ref="A68" location="'Č61 - VRN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25" style="1" customWidth="1"/>
    <col min="4" max="4" width="75.83203" style="1" customWidth="1"/>
    <col min="5" max="5" width="13.33203" style="1" customWidth="1"/>
    <col min="6" max="6" width="20" style="1" customWidth="1"/>
    <col min="7" max="7" width="1.667969" style="1" customWidth="1"/>
    <col min="8" max="8" width="8.332031" style="1" customWidth="1"/>
  </cols>
  <sheetData>
    <row r="1" s="1" customFormat="1" ht="11.28" customHeight="1"/>
    <row r="2" s="1" customFormat="1" ht="36.96" customHeight="1"/>
    <row r="3" s="1" customFormat="1" ht="6.96" customHeight="1">
      <c r="B3" s="143"/>
      <c r="C3" s="144"/>
      <c r="D3" s="144"/>
      <c r="E3" s="144"/>
      <c r="F3" s="144"/>
      <c r="G3" s="144"/>
      <c r="H3" s="21"/>
    </row>
    <row r="4" s="1" customFormat="1" ht="24.96" customHeight="1">
      <c r="B4" s="21"/>
      <c r="C4" s="146" t="s">
        <v>648</v>
      </c>
      <c r="H4" s="21"/>
    </row>
    <row r="5" s="1" customFormat="1" ht="12" customHeight="1">
      <c r="B5" s="21"/>
      <c r="C5" s="309" t="s">
        <v>13</v>
      </c>
      <c r="D5" s="157" t="s">
        <v>14</v>
      </c>
      <c r="E5" s="1"/>
      <c r="F5" s="1"/>
      <c r="H5" s="21"/>
    </row>
    <row r="6" s="1" customFormat="1" ht="36.96" customHeight="1">
      <c r="B6" s="21"/>
      <c r="C6" s="310" t="s">
        <v>16</v>
      </c>
      <c r="D6" s="311" t="s">
        <v>17</v>
      </c>
      <c r="E6" s="1"/>
      <c r="F6" s="1"/>
      <c r="H6" s="21"/>
    </row>
    <row r="7" s="1" customFormat="1" ht="16.5" customHeight="1">
      <c r="B7" s="21"/>
      <c r="C7" s="148" t="s">
        <v>24</v>
      </c>
      <c r="D7" s="154" t="str">
        <f>'Rekapitulace stavby'!AN8</f>
        <v>21. 4. 2020</v>
      </c>
      <c r="H7" s="21"/>
    </row>
    <row r="8" s="2" customFormat="1" ht="10.8" customHeight="1">
      <c r="A8" s="40"/>
      <c r="B8" s="46"/>
      <c r="C8" s="40"/>
      <c r="D8" s="40"/>
      <c r="E8" s="40"/>
      <c r="F8" s="40"/>
      <c r="G8" s="40"/>
      <c r="H8" s="46"/>
    </row>
    <row r="9" s="11" customFormat="1" ht="29.28" customHeight="1">
      <c r="A9" s="202"/>
      <c r="B9" s="312"/>
      <c r="C9" s="313" t="s">
        <v>61</v>
      </c>
      <c r="D9" s="314" t="s">
        <v>62</v>
      </c>
      <c r="E9" s="314" t="s">
        <v>153</v>
      </c>
      <c r="F9" s="315" t="s">
        <v>649</v>
      </c>
      <c r="G9" s="202"/>
      <c r="H9" s="312"/>
    </row>
    <row r="10" s="2" customFormat="1" ht="26.4" customHeight="1">
      <c r="A10" s="40"/>
      <c r="B10" s="46"/>
      <c r="C10" s="316" t="s">
        <v>650</v>
      </c>
      <c r="D10" s="316" t="s">
        <v>92</v>
      </c>
      <c r="E10" s="40"/>
      <c r="F10" s="40"/>
      <c r="G10" s="40"/>
      <c r="H10" s="46"/>
    </row>
    <row r="11" s="2" customFormat="1" ht="16.8" customHeight="1">
      <c r="A11" s="40"/>
      <c r="B11" s="46"/>
      <c r="C11" s="317" t="s">
        <v>135</v>
      </c>
      <c r="D11" s="318" t="s">
        <v>136</v>
      </c>
      <c r="E11" s="319" t="s">
        <v>137</v>
      </c>
      <c r="F11" s="320">
        <v>999.90599999999995</v>
      </c>
      <c r="G11" s="40"/>
      <c r="H11" s="46"/>
    </row>
    <row r="12" s="2" customFormat="1" ht="16.8" customHeight="1">
      <c r="A12" s="40"/>
      <c r="B12" s="46"/>
      <c r="C12" s="321" t="s">
        <v>39</v>
      </c>
      <c r="D12" s="321" t="s">
        <v>207</v>
      </c>
      <c r="E12" s="18" t="s">
        <v>39</v>
      </c>
      <c r="F12" s="322">
        <v>999.90599999999995</v>
      </c>
      <c r="G12" s="40"/>
      <c r="H12" s="46"/>
    </row>
    <row r="13" s="2" customFormat="1" ht="16.8" customHeight="1">
      <c r="A13" s="40"/>
      <c r="B13" s="46"/>
      <c r="C13" s="321" t="s">
        <v>135</v>
      </c>
      <c r="D13" s="321" t="s">
        <v>190</v>
      </c>
      <c r="E13" s="18" t="s">
        <v>39</v>
      </c>
      <c r="F13" s="322">
        <v>999.90599999999995</v>
      </c>
      <c r="G13" s="40"/>
      <c r="H13" s="46"/>
    </row>
    <row r="14" s="2" customFormat="1" ht="16.8" customHeight="1">
      <c r="A14" s="40"/>
      <c r="B14" s="46"/>
      <c r="C14" s="323" t="s">
        <v>651</v>
      </c>
      <c r="D14" s="40"/>
      <c r="E14" s="40"/>
      <c r="F14" s="40"/>
      <c r="G14" s="40"/>
      <c r="H14" s="46"/>
    </row>
    <row r="15" s="2" customFormat="1">
      <c r="A15" s="40"/>
      <c r="B15" s="46"/>
      <c r="C15" s="321" t="s">
        <v>201</v>
      </c>
      <c r="D15" s="321" t="s">
        <v>202</v>
      </c>
      <c r="E15" s="18" t="s">
        <v>137</v>
      </c>
      <c r="F15" s="322">
        <v>999.90599999999995</v>
      </c>
      <c r="G15" s="40"/>
      <c r="H15" s="46"/>
    </row>
    <row r="16" s="2" customFormat="1" ht="16.8" customHeight="1">
      <c r="A16" s="40"/>
      <c r="B16" s="46"/>
      <c r="C16" s="321" t="s">
        <v>208</v>
      </c>
      <c r="D16" s="321" t="s">
        <v>209</v>
      </c>
      <c r="E16" s="18" t="s">
        <v>137</v>
      </c>
      <c r="F16" s="322">
        <v>999.90599999999995</v>
      </c>
      <c r="G16" s="40"/>
      <c r="H16" s="46"/>
    </row>
    <row r="17" s="2" customFormat="1" ht="16.8" customHeight="1">
      <c r="A17" s="40"/>
      <c r="B17" s="46"/>
      <c r="C17" s="317" t="s">
        <v>131</v>
      </c>
      <c r="D17" s="318" t="s">
        <v>132</v>
      </c>
      <c r="E17" s="319" t="s">
        <v>133</v>
      </c>
      <c r="F17" s="320">
        <v>499.95299999999997</v>
      </c>
      <c r="G17" s="40"/>
      <c r="H17" s="46"/>
    </row>
    <row r="18" s="2" customFormat="1" ht="16.8" customHeight="1">
      <c r="A18" s="40"/>
      <c r="B18" s="46"/>
      <c r="C18" s="321" t="s">
        <v>39</v>
      </c>
      <c r="D18" s="321" t="s">
        <v>188</v>
      </c>
      <c r="E18" s="18" t="s">
        <v>39</v>
      </c>
      <c r="F18" s="322">
        <v>555.50300000000004</v>
      </c>
      <c r="G18" s="40"/>
      <c r="H18" s="46"/>
    </row>
    <row r="19" s="2" customFormat="1" ht="16.8" customHeight="1">
      <c r="A19" s="40"/>
      <c r="B19" s="46"/>
      <c r="C19" s="321" t="s">
        <v>39</v>
      </c>
      <c r="D19" s="321" t="s">
        <v>189</v>
      </c>
      <c r="E19" s="18" t="s">
        <v>39</v>
      </c>
      <c r="F19" s="322">
        <v>-55.549999999999997</v>
      </c>
      <c r="G19" s="40"/>
      <c r="H19" s="46"/>
    </row>
    <row r="20" s="2" customFormat="1" ht="16.8" customHeight="1">
      <c r="A20" s="40"/>
      <c r="B20" s="46"/>
      <c r="C20" s="321" t="s">
        <v>131</v>
      </c>
      <c r="D20" s="321" t="s">
        <v>190</v>
      </c>
      <c r="E20" s="18" t="s">
        <v>39</v>
      </c>
      <c r="F20" s="322">
        <v>499.95299999999997</v>
      </c>
      <c r="G20" s="40"/>
      <c r="H20" s="46"/>
    </row>
    <row r="21" s="2" customFormat="1" ht="16.8" customHeight="1">
      <c r="A21" s="40"/>
      <c r="B21" s="46"/>
      <c r="C21" s="323" t="s">
        <v>651</v>
      </c>
      <c r="D21" s="40"/>
      <c r="E21" s="40"/>
      <c r="F21" s="40"/>
      <c r="G21" s="40"/>
      <c r="H21" s="46"/>
    </row>
    <row r="22" s="2" customFormat="1" ht="16.8" customHeight="1">
      <c r="A22" s="40"/>
      <c r="B22" s="46"/>
      <c r="C22" s="321" t="s">
        <v>182</v>
      </c>
      <c r="D22" s="321" t="s">
        <v>183</v>
      </c>
      <c r="E22" s="18" t="s">
        <v>133</v>
      </c>
      <c r="F22" s="322">
        <v>499.95299999999997</v>
      </c>
      <c r="G22" s="40"/>
      <c r="H22" s="46"/>
    </row>
    <row r="23" s="2" customFormat="1">
      <c r="A23" s="40"/>
      <c r="B23" s="46"/>
      <c r="C23" s="321" t="s">
        <v>201</v>
      </c>
      <c r="D23" s="321" t="s">
        <v>202</v>
      </c>
      <c r="E23" s="18" t="s">
        <v>137</v>
      </c>
      <c r="F23" s="322">
        <v>999.90599999999995</v>
      </c>
      <c r="G23" s="40"/>
      <c r="H23" s="46"/>
    </row>
    <row r="24" s="2" customFormat="1" ht="26.4" customHeight="1">
      <c r="A24" s="40"/>
      <c r="B24" s="46"/>
      <c r="C24" s="316" t="s">
        <v>652</v>
      </c>
      <c r="D24" s="316" t="s">
        <v>96</v>
      </c>
      <c r="E24" s="40"/>
      <c r="F24" s="40"/>
      <c r="G24" s="40"/>
      <c r="H24" s="46"/>
    </row>
    <row r="25" s="2" customFormat="1" ht="16.8" customHeight="1">
      <c r="A25" s="40"/>
      <c r="B25" s="46"/>
      <c r="C25" s="317" t="s">
        <v>213</v>
      </c>
      <c r="D25" s="318" t="s">
        <v>214</v>
      </c>
      <c r="E25" s="319" t="s">
        <v>133</v>
      </c>
      <c r="F25" s="320">
        <v>14.215999999999999</v>
      </c>
      <c r="G25" s="40"/>
      <c r="H25" s="46"/>
    </row>
    <row r="26" s="2" customFormat="1" ht="16.8" customHeight="1">
      <c r="A26" s="40"/>
      <c r="B26" s="46"/>
      <c r="C26" s="321" t="s">
        <v>39</v>
      </c>
      <c r="D26" s="321" t="s">
        <v>229</v>
      </c>
      <c r="E26" s="18" t="s">
        <v>39</v>
      </c>
      <c r="F26" s="322">
        <v>14.215999999999999</v>
      </c>
      <c r="G26" s="40"/>
      <c r="H26" s="46"/>
    </row>
    <row r="27" s="2" customFormat="1" ht="16.8" customHeight="1">
      <c r="A27" s="40"/>
      <c r="B27" s="46"/>
      <c r="C27" s="321" t="s">
        <v>213</v>
      </c>
      <c r="D27" s="321" t="s">
        <v>190</v>
      </c>
      <c r="E27" s="18" t="s">
        <v>39</v>
      </c>
      <c r="F27" s="322">
        <v>14.215999999999999</v>
      </c>
      <c r="G27" s="40"/>
      <c r="H27" s="46"/>
    </row>
    <row r="28" s="2" customFormat="1" ht="16.8" customHeight="1">
      <c r="A28" s="40"/>
      <c r="B28" s="46"/>
      <c r="C28" s="323" t="s">
        <v>651</v>
      </c>
      <c r="D28" s="40"/>
      <c r="E28" s="40"/>
      <c r="F28" s="40"/>
      <c r="G28" s="40"/>
      <c r="H28" s="46"/>
    </row>
    <row r="29" s="2" customFormat="1" ht="16.8" customHeight="1">
      <c r="A29" s="40"/>
      <c r="B29" s="46"/>
      <c r="C29" s="321" t="s">
        <v>225</v>
      </c>
      <c r="D29" s="321" t="s">
        <v>226</v>
      </c>
      <c r="E29" s="18" t="s">
        <v>133</v>
      </c>
      <c r="F29" s="322">
        <v>14.215999999999999</v>
      </c>
      <c r="G29" s="40"/>
      <c r="H29" s="46"/>
    </row>
    <row r="30" s="2" customFormat="1">
      <c r="A30" s="40"/>
      <c r="B30" s="46"/>
      <c r="C30" s="321" t="s">
        <v>201</v>
      </c>
      <c r="D30" s="321" t="s">
        <v>202</v>
      </c>
      <c r="E30" s="18" t="s">
        <v>137</v>
      </c>
      <c r="F30" s="322">
        <v>5274.6930000000002</v>
      </c>
      <c r="G30" s="40"/>
      <c r="H30" s="46"/>
    </row>
    <row r="31" s="2" customFormat="1" ht="16.8" customHeight="1">
      <c r="A31" s="40"/>
      <c r="B31" s="46"/>
      <c r="C31" s="317" t="s">
        <v>222</v>
      </c>
      <c r="D31" s="318" t="s">
        <v>136</v>
      </c>
      <c r="E31" s="319" t="s">
        <v>137</v>
      </c>
      <c r="F31" s="320">
        <v>5274.6930000000002</v>
      </c>
      <c r="G31" s="40"/>
      <c r="H31" s="46"/>
    </row>
    <row r="32" s="2" customFormat="1" ht="16.8" customHeight="1">
      <c r="A32" s="40"/>
      <c r="B32" s="46"/>
      <c r="C32" s="321" t="s">
        <v>39</v>
      </c>
      <c r="D32" s="321" t="s">
        <v>270</v>
      </c>
      <c r="E32" s="18" t="s">
        <v>39</v>
      </c>
      <c r="F32" s="322">
        <v>25.588999999999999</v>
      </c>
      <c r="G32" s="40"/>
      <c r="H32" s="46"/>
    </row>
    <row r="33" s="2" customFormat="1" ht="16.8" customHeight="1">
      <c r="A33" s="40"/>
      <c r="B33" s="46"/>
      <c r="C33" s="321" t="s">
        <v>39</v>
      </c>
      <c r="D33" s="321" t="s">
        <v>271</v>
      </c>
      <c r="E33" s="18" t="s">
        <v>39</v>
      </c>
      <c r="F33" s="322">
        <v>842.65200000000004</v>
      </c>
      <c r="G33" s="40"/>
      <c r="H33" s="46"/>
    </row>
    <row r="34" s="2" customFormat="1" ht="16.8" customHeight="1">
      <c r="A34" s="40"/>
      <c r="B34" s="46"/>
      <c r="C34" s="321" t="s">
        <v>39</v>
      </c>
      <c r="D34" s="321" t="s">
        <v>272</v>
      </c>
      <c r="E34" s="18" t="s">
        <v>39</v>
      </c>
      <c r="F34" s="322">
        <v>4406.4520000000002</v>
      </c>
      <c r="G34" s="40"/>
      <c r="H34" s="46"/>
    </row>
    <row r="35" s="2" customFormat="1" ht="16.8" customHeight="1">
      <c r="A35" s="40"/>
      <c r="B35" s="46"/>
      <c r="C35" s="321" t="s">
        <v>222</v>
      </c>
      <c r="D35" s="321" t="s">
        <v>190</v>
      </c>
      <c r="E35" s="18" t="s">
        <v>39</v>
      </c>
      <c r="F35" s="322">
        <v>5274.6930000000002</v>
      </c>
      <c r="G35" s="40"/>
      <c r="H35" s="46"/>
    </row>
    <row r="36" s="2" customFormat="1" ht="16.8" customHeight="1">
      <c r="A36" s="40"/>
      <c r="B36" s="46"/>
      <c r="C36" s="323" t="s">
        <v>651</v>
      </c>
      <c r="D36" s="40"/>
      <c r="E36" s="40"/>
      <c r="F36" s="40"/>
      <c r="G36" s="40"/>
      <c r="H36" s="46"/>
    </row>
    <row r="37" s="2" customFormat="1">
      <c r="A37" s="40"/>
      <c r="B37" s="46"/>
      <c r="C37" s="321" t="s">
        <v>201</v>
      </c>
      <c r="D37" s="321" t="s">
        <v>202</v>
      </c>
      <c r="E37" s="18" t="s">
        <v>137</v>
      </c>
      <c r="F37" s="322">
        <v>5274.6930000000002</v>
      </c>
      <c r="G37" s="40"/>
      <c r="H37" s="46"/>
    </row>
    <row r="38" s="2" customFormat="1" ht="16.8" customHeight="1">
      <c r="A38" s="40"/>
      <c r="B38" s="46"/>
      <c r="C38" s="321" t="s">
        <v>208</v>
      </c>
      <c r="D38" s="321" t="s">
        <v>209</v>
      </c>
      <c r="E38" s="18" t="s">
        <v>137</v>
      </c>
      <c r="F38" s="322">
        <v>5274.6930000000002</v>
      </c>
      <c r="G38" s="40"/>
      <c r="H38" s="46"/>
    </row>
    <row r="39" s="2" customFormat="1" ht="16.8" customHeight="1">
      <c r="A39" s="40"/>
      <c r="B39" s="46"/>
      <c r="C39" s="317" t="s">
        <v>219</v>
      </c>
      <c r="D39" s="318" t="s">
        <v>220</v>
      </c>
      <c r="E39" s="319" t="s">
        <v>133</v>
      </c>
      <c r="F39" s="320">
        <v>2448.029</v>
      </c>
      <c r="G39" s="40"/>
      <c r="H39" s="46"/>
    </row>
    <row r="40" s="2" customFormat="1" ht="16.8" customHeight="1">
      <c r="A40" s="40"/>
      <c r="B40" s="46"/>
      <c r="C40" s="321" t="s">
        <v>39</v>
      </c>
      <c r="D40" s="321" t="s">
        <v>237</v>
      </c>
      <c r="E40" s="18" t="s">
        <v>39</v>
      </c>
      <c r="F40" s="322">
        <v>2720.0320000000002</v>
      </c>
      <c r="G40" s="40"/>
      <c r="H40" s="46"/>
    </row>
    <row r="41" s="2" customFormat="1" ht="16.8" customHeight="1">
      <c r="A41" s="40"/>
      <c r="B41" s="46"/>
      <c r="C41" s="321" t="s">
        <v>39</v>
      </c>
      <c r="D41" s="321" t="s">
        <v>238</v>
      </c>
      <c r="E41" s="18" t="s">
        <v>39</v>
      </c>
      <c r="F41" s="322">
        <v>-272.00299999999999</v>
      </c>
      <c r="G41" s="40"/>
      <c r="H41" s="46"/>
    </row>
    <row r="42" s="2" customFormat="1" ht="16.8" customHeight="1">
      <c r="A42" s="40"/>
      <c r="B42" s="46"/>
      <c r="C42" s="321" t="s">
        <v>219</v>
      </c>
      <c r="D42" s="321" t="s">
        <v>190</v>
      </c>
      <c r="E42" s="18" t="s">
        <v>39</v>
      </c>
      <c r="F42" s="322">
        <v>2448.029</v>
      </c>
      <c r="G42" s="40"/>
      <c r="H42" s="46"/>
    </row>
    <row r="43" s="2" customFormat="1" ht="16.8" customHeight="1">
      <c r="A43" s="40"/>
      <c r="B43" s="46"/>
      <c r="C43" s="323" t="s">
        <v>651</v>
      </c>
      <c r="D43" s="40"/>
      <c r="E43" s="40"/>
      <c r="F43" s="40"/>
      <c r="G43" s="40"/>
      <c r="H43" s="46"/>
    </row>
    <row r="44" s="2" customFormat="1" ht="16.8" customHeight="1">
      <c r="A44" s="40"/>
      <c r="B44" s="46"/>
      <c r="C44" s="321" t="s">
        <v>233</v>
      </c>
      <c r="D44" s="321" t="s">
        <v>234</v>
      </c>
      <c r="E44" s="18" t="s">
        <v>133</v>
      </c>
      <c r="F44" s="322">
        <v>2448.029</v>
      </c>
      <c r="G44" s="40"/>
      <c r="H44" s="46"/>
    </row>
    <row r="45" s="2" customFormat="1">
      <c r="A45" s="40"/>
      <c r="B45" s="46"/>
      <c r="C45" s="321" t="s">
        <v>201</v>
      </c>
      <c r="D45" s="321" t="s">
        <v>202</v>
      </c>
      <c r="E45" s="18" t="s">
        <v>137</v>
      </c>
      <c r="F45" s="322">
        <v>5274.6930000000002</v>
      </c>
      <c r="G45" s="40"/>
      <c r="H45" s="46"/>
    </row>
    <row r="46" s="2" customFormat="1" ht="16.8" customHeight="1">
      <c r="A46" s="40"/>
      <c r="B46" s="46"/>
      <c r="C46" s="317" t="s">
        <v>216</v>
      </c>
      <c r="D46" s="318" t="s">
        <v>217</v>
      </c>
      <c r="E46" s="319" t="s">
        <v>133</v>
      </c>
      <c r="F46" s="320">
        <v>468.13999999999999</v>
      </c>
      <c r="G46" s="40"/>
      <c r="H46" s="46"/>
    </row>
    <row r="47" s="2" customFormat="1" ht="16.8" customHeight="1">
      <c r="A47" s="40"/>
      <c r="B47" s="46"/>
      <c r="C47" s="321" t="s">
        <v>39</v>
      </c>
      <c r="D47" s="321" t="s">
        <v>231</v>
      </c>
      <c r="E47" s="18" t="s">
        <v>39</v>
      </c>
      <c r="F47" s="322">
        <v>520.15599999999995</v>
      </c>
      <c r="G47" s="40"/>
      <c r="H47" s="46"/>
    </row>
    <row r="48" s="2" customFormat="1" ht="16.8" customHeight="1">
      <c r="A48" s="40"/>
      <c r="B48" s="46"/>
      <c r="C48" s="321" t="s">
        <v>39</v>
      </c>
      <c r="D48" s="321" t="s">
        <v>232</v>
      </c>
      <c r="E48" s="18" t="s">
        <v>39</v>
      </c>
      <c r="F48" s="322">
        <v>-52.015999999999998</v>
      </c>
      <c r="G48" s="40"/>
      <c r="H48" s="46"/>
    </row>
    <row r="49" s="2" customFormat="1" ht="16.8" customHeight="1">
      <c r="A49" s="40"/>
      <c r="B49" s="46"/>
      <c r="C49" s="321" t="s">
        <v>216</v>
      </c>
      <c r="D49" s="321" t="s">
        <v>190</v>
      </c>
      <c r="E49" s="18" t="s">
        <v>39</v>
      </c>
      <c r="F49" s="322">
        <v>468.13999999999999</v>
      </c>
      <c r="G49" s="40"/>
      <c r="H49" s="46"/>
    </row>
    <row r="50" s="2" customFormat="1" ht="16.8" customHeight="1">
      <c r="A50" s="40"/>
      <c r="B50" s="46"/>
      <c r="C50" s="323" t="s">
        <v>651</v>
      </c>
      <c r="D50" s="40"/>
      <c r="E50" s="40"/>
      <c r="F50" s="40"/>
      <c r="G50" s="40"/>
      <c r="H50" s="46"/>
    </row>
    <row r="51" s="2" customFormat="1" ht="16.8" customHeight="1">
      <c r="A51" s="40"/>
      <c r="B51" s="46"/>
      <c r="C51" s="321" t="s">
        <v>182</v>
      </c>
      <c r="D51" s="321" t="s">
        <v>183</v>
      </c>
      <c r="E51" s="18" t="s">
        <v>133</v>
      </c>
      <c r="F51" s="322">
        <v>468.13999999999999</v>
      </c>
      <c r="G51" s="40"/>
      <c r="H51" s="46"/>
    </row>
    <row r="52" s="2" customFormat="1">
      <c r="A52" s="40"/>
      <c r="B52" s="46"/>
      <c r="C52" s="321" t="s">
        <v>201</v>
      </c>
      <c r="D52" s="321" t="s">
        <v>202</v>
      </c>
      <c r="E52" s="18" t="s">
        <v>137</v>
      </c>
      <c r="F52" s="322">
        <v>5274.6930000000002</v>
      </c>
      <c r="G52" s="40"/>
      <c r="H52" s="46"/>
    </row>
    <row r="53" s="2" customFormat="1" ht="26.4" customHeight="1">
      <c r="A53" s="40"/>
      <c r="B53" s="46"/>
      <c r="C53" s="316" t="s">
        <v>653</v>
      </c>
      <c r="D53" s="316" t="s">
        <v>99</v>
      </c>
      <c r="E53" s="40"/>
      <c r="F53" s="40"/>
      <c r="G53" s="40"/>
      <c r="H53" s="46"/>
    </row>
    <row r="54" s="2" customFormat="1" ht="16.8" customHeight="1">
      <c r="A54" s="40"/>
      <c r="B54" s="46"/>
      <c r="C54" s="317" t="s">
        <v>275</v>
      </c>
      <c r="D54" s="318" t="s">
        <v>276</v>
      </c>
      <c r="E54" s="319" t="s">
        <v>133</v>
      </c>
      <c r="F54" s="320">
        <v>46.890999999999998</v>
      </c>
      <c r="G54" s="40"/>
      <c r="H54" s="46"/>
    </row>
    <row r="55" s="2" customFormat="1">
      <c r="A55" s="40"/>
      <c r="B55" s="46"/>
      <c r="C55" s="321" t="s">
        <v>39</v>
      </c>
      <c r="D55" s="321" t="s">
        <v>654</v>
      </c>
      <c r="E55" s="18" t="s">
        <v>39</v>
      </c>
      <c r="F55" s="322">
        <v>7.0330000000000004</v>
      </c>
      <c r="G55" s="40"/>
      <c r="H55" s="46"/>
    </row>
    <row r="56" s="2" customFormat="1">
      <c r="A56" s="40"/>
      <c r="B56" s="46"/>
      <c r="C56" s="321" t="s">
        <v>39</v>
      </c>
      <c r="D56" s="321" t="s">
        <v>655</v>
      </c>
      <c r="E56" s="18" t="s">
        <v>39</v>
      </c>
      <c r="F56" s="322">
        <v>23.315999999999999</v>
      </c>
      <c r="G56" s="40"/>
      <c r="H56" s="46"/>
    </row>
    <row r="57" s="2" customFormat="1" ht="16.8" customHeight="1">
      <c r="A57" s="40"/>
      <c r="B57" s="46"/>
      <c r="C57" s="321" t="s">
        <v>39</v>
      </c>
      <c r="D57" s="321" t="s">
        <v>295</v>
      </c>
      <c r="E57" s="18" t="s">
        <v>39</v>
      </c>
      <c r="F57" s="322">
        <v>16.542000000000002</v>
      </c>
      <c r="G57" s="40"/>
      <c r="H57" s="46"/>
    </row>
    <row r="58" s="2" customFormat="1" ht="16.8" customHeight="1">
      <c r="A58" s="40"/>
      <c r="B58" s="46"/>
      <c r="C58" s="321" t="s">
        <v>275</v>
      </c>
      <c r="D58" s="321" t="s">
        <v>190</v>
      </c>
      <c r="E58" s="18" t="s">
        <v>39</v>
      </c>
      <c r="F58" s="322">
        <v>46.890999999999998</v>
      </c>
      <c r="G58" s="40"/>
      <c r="H58" s="46"/>
    </row>
    <row r="59" s="2" customFormat="1" ht="26.4" customHeight="1">
      <c r="A59" s="40"/>
      <c r="B59" s="46"/>
      <c r="C59" s="316" t="s">
        <v>656</v>
      </c>
      <c r="D59" s="316" t="s">
        <v>102</v>
      </c>
      <c r="E59" s="40"/>
      <c r="F59" s="40"/>
      <c r="G59" s="40"/>
      <c r="H59" s="46"/>
    </row>
    <row r="60" s="2" customFormat="1" ht="16.8" customHeight="1">
      <c r="A60" s="40"/>
      <c r="B60" s="46"/>
      <c r="C60" s="317" t="s">
        <v>278</v>
      </c>
      <c r="D60" s="318" t="s">
        <v>136</v>
      </c>
      <c r="E60" s="319" t="s">
        <v>137</v>
      </c>
      <c r="F60" s="320">
        <v>117.822</v>
      </c>
      <c r="G60" s="40"/>
      <c r="H60" s="46"/>
    </row>
    <row r="61" s="2" customFormat="1" ht="16.8" customHeight="1">
      <c r="A61" s="40"/>
      <c r="B61" s="46"/>
      <c r="C61" s="321" t="s">
        <v>39</v>
      </c>
      <c r="D61" s="321" t="s">
        <v>303</v>
      </c>
      <c r="E61" s="18" t="s">
        <v>39</v>
      </c>
      <c r="F61" s="322">
        <v>117.822</v>
      </c>
      <c r="G61" s="40"/>
      <c r="H61" s="46"/>
    </row>
    <row r="62" s="2" customFormat="1" ht="16.8" customHeight="1">
      <c r="A62" s="40"/>
      <c r="B62" s="46"/>
      <c r="C62" s="321" t="s">
        <v>278</v>
      </c>
      <c r="D62" s="321" t="s">
        <v>190</v>
      </c>
      <c r="E62" s="18" t="s">
        <v>39</v>
      </c>
      <c r="F62" s="322">
        <v>117.822</v>
      </c>
      <c r="G62" s="40"/>
      <c r="H62" s="46"/>
    </row>
    <row r="63" s="2" customFormat="1" ht="16.8" customHeight="1">
      <c r="A63" s="40"/>
      <c r="B63" s="46"/>
      <c r="C63" s="323" t="s">
        <v>651</v>
      </c>
      <c r="D63" s="40"/>
      <c r="E63" s="40"/>
      <c r="F63" s="40"/>
      <c r="G63" s="40"/>
      <c r="H63" s="46"/>
    </row>
    <row r="64" s="2" customFormat="1">
      <c r="A64" s="40"/>
      <c r="B64" s="46"/>
      <c r="C64" s="321" t="s">
        <v>201</v>
      </c>
      <c r="D64" s="321" t="s">
        <v>202</v>
      </c>
      <c r="E64" s="18" t="s">
        <v>137</v>
      </c>
      <c r="F64" s="322">
        <v>117.822</v>
      </c>
      <c r="G64" s="40"/>
      <c r="H64" s="46"/>
    </row>
    <row r="65" s="2" customFormat="1" ht="16.8" customHeight="1">
      <c r="A65" s="40"/>
      <c r="B65" s="46"/>
      <c r="C65" s="321" t="s">
        <v>208</v>
      </c>
      <c r="D65" s="321" t="s">
        <v>209</v>
      </c>
      <c r="E65" s="18" t="s">
        <v>137</v>
      </c>
      <c r="F65" s="322">
        <v>117.822</v>
      </c>
      <c r="G65" s="40"/>
      <c r="H65" s="46"/>
    </row>
    <row r="66" s="2" customFormat="1" ht="16.8" customHeight="1">
      <c r="A66" s="40"/>
      <c r="B66" s="46"/>
      <c r="C66" s="317" t="s">
        <v>275</v>
      </c>
      <c r="D66" s="318" t="s">
        <v>276</v>
      </c>
      <c r="E66" s="319" t="s">
        <v>133</v>
      </c>
      <c r="F66" s="320">
        <v>46.911000000000001</v>
      </c>
      <c r="G66" s="40"/>
      <c r="H66" s="46"/>
    </row>
    <row r="67" s="2" customFormat="1">
      <c r="A67" s="40"/>
      <c r="B67" s="46"/>
      <c r="C67" s="321" t="s">
        <v>39</v>
      </c>
      <c r="D67" s="321" t="s">
        <v>292</v>
      </c>
      <c r="E67" s="18" t="s">
        <v>39</v>
      </c>
      <c r="F67" s="322">
        <v>7.0389999999999997</v>
      </c>
      <c r="G67" s="40"/>
      <c r="H67" s="46"/>
    </row>
    <row r="68" s="2" customFormat="1">
      <c r="A68" s="40"/>
      <c r="B68" s="46"/>
      <c r="C68" s="321" t="s">
        <v>39</v>
      </c>
      <c r="D68" s="321" t="s">
        <v>294</v>
      </c>
      <c r="E68" s="18" t="s">
        <v>39</v>
      </c>
      <c r="F68" s="322">
        <v>23.329999999999998</v>
      </c>
      <c r="G68" s="40"/>
      <c r="H68" s="46"/>
    </row>
    <row r="69" s="2" customFormat="1" ht="16.8" customHeight="1">
      <c r="A69" s="40"/>
      <c r="B69" s="46"/>
      <c r="C69" s="321" t="s">
        <v>39</v>
      </c>
      <c r="D69" s="321" t="s">
        <v>295</v>
      </c>
      <c r="E69" s="18" t="s">
        <v>39</v>
      </c>
      <c r="F69" s="322">
        <v>16.542000000000002</v>
      </c>
      <c r="G69" s="40"/>
      <c r="H69" s="46"/>
    </row>
    <row r="70" s="2" customFormat="1" ht="16.8" customHeight="1">
      <c r="A70" s="40"/>
      <c r="B70" s="46"/>
      <c r="C70" s="321" t="s">
        <v>275</v>
      </c>
      <c r="D70" s="321" t="s">
        <v>190</v>
      </c>
      <c r="E70" s="18" t="s">
        <v>39</v>
      </c>
      <c r="F70" s="322">
        <v>46.911000000000001</v>
      </c>
      <c r="G70" s="40"/>
      <c r="H70" s="46"/>
    </row>
    <row r="71" s="2" customFormat="1" ht="16.8" customHeight="1">
      <c r="A71" s="40"/>
      <c r="B71" s="46"/>
      <c r="C71" s="323" t="s">
        <v>651</v>
      </c>
      <c r="D71" s="40"/>
      <c r="E71" s="40"/>
      <c r="F71" s="40"/>
      <c r="G71" s="40"/>
      <c r="H71" s="46"/>
    </row>
    <row r="72" s="2" customFormat="1" ht="16.8" customHeight="1">
      <c r="A72" s="40"/>
      <c r="B72" s="46"/>
      <c r="C72" s="321" t="s">
        <v>287</v>
      </c>
      <c r="D72" s="321" t="s">
        <v>288</v>
      </c>
      <c r="E72" s="18" t="s">
        <v>133</v>
      </c>
      <c r="F72" s="322">
        <v>46.911000000000001</v>
      </c>
      <c r="G72" s="40"/>
      <c r="H72" s="46"/>
    </row>
    <row r="73" s="2" customFormat="1">
      <c r="A73" s="40"/>
      <c r="B73" s="46"/>
      <c r="C73" s="321" t="s">
        <v>201</v>
      </c>
      <c r="D73" s="321" t="s">
        <v>202</v>
      </c>
      <c r="E73" s="18" t="s">
        <v>137</v>
      </c>
      <c r="F73" s="322">
        <v>117.822</v>
      </c>
      <c r="G73" s="40"/>
      <c r="H73" s="46"/>
    </row>
    <row r="74" s="2" customFormat="1" ht="16.8" customHeight="1">
      <c r="A74" s="40"/>
      <c r="B74" s="46"/>
      <c r="C74" s="317" t="s">
        <v>280</v>
      </c>
      <c r="D74" s="318" t="s">
        <v>281</v>
      </c>
      <c r="E74" s="319" t="s">
        <v>133</v>
      </c>
      <c r="F74" s="320">
        <v>12</v>
      </c>
      <c r="G74" s="40"/>
      <c r="H74" s="46"/>
    </row>
    <row r="75" s="2" customFormat="1" ht="16.8" customHeight="1">
      <c r="A75" s="40"/>
      <c r="B75" s="46"/>
      <c r="C75" s="321" t="s">
        <v>39</v>
      </c>
      <c r="D75" s="321" t="s">
        <v>301</v>
      </c>
      <c r="E75" s="18" t="s">
        <v>39</v>
      </c>
      <c r="F75" s="322">
        <v>12</v>
      </c>
      <c r="G75" s="40"/>
      <c r="H75" s="46"/>
    </row>
    <row r="76" s="2" customFormat="1" ht="16.8" customHeight="1">
      <c r="A76" s="40"/>
      <c r="B76" s="46"/>
      <c r="C76" s="321" t="s">
        <v>280</v>
      </c>
      <c r="D76" s="321" t="s">
        <v>190</v>
      </c>
      <c r="E76" s="18" t="s">
        <v>39</v>
      </c>
      <c r="F76" s="322">
        <v>12</v>
      </c>
      <c r="G76" s="40"/>
      <c r="H76" s="46"/>
    </row>
    <row r="77" s="2" customFormat="1" ht="16.8" customHeight="1">
      <c r="A77" s="40"/>
      <c r="B77" s="46"/>
      <c r="C77" s="323" t="s">
        <v>651</v>
      </c>
      <c r="D77" s="40"/>
      <c r="E77" s="40"/>
      <c r="F77" s="40"/>
      <c r="G77" s="40"/>
      <c r="H77" s="46"/>
    </row>
    <row r="78" s="2" customFormat="1" ht="16.8" customHeight="1">
      <c r="A78" s="40"/>
      <c r="B78" s="46"/>
      <c r="C78" s="321" t="s">
        <v>296</v>
      </c>
      <c r="D78" s="321" t="s">
        <v>297</v>
      </c>
      <c r="E78" s="18" t="s">
        <v>133</v>
      </c>
      <c r="F78" s="322">
        <v>12</v>
      </c>
      <c r="G78" s="40"/>
      <c r="H78" s="46"/>
    </row>
    <row r="79" s="2" customFormat="1">
      <c r="A79" s="40"/>
      <c r="B79" s="46"/>
      <c r="C79" s="321" t="s">
        <v>201</v>
      </c>
      <c r="D79" s="321" t="s">
        <v>202</v>
      </c>
      <c r="E79" s="18" t="s">
        <v>137</v>
      </c>
      <c r="F79" s="322">
        <v>117.822</v>
      </c>
      <c r="G79" s="40"/>
      <c r="H79" s="46"/>
    </row>
    <row r="80" s="2" customFormat="1" ht="26.4" customHeight="1">
      <c r="A80" s="40"/>
      <c r="B80" s="46"/>
      <c r="C80" s="316" t="s">
        <v>657</v>
      </c>
      <c r="D80" s="316" t="s">
        <v>108</v>
      </c>
      <c r="E80" s="40"/>
      <c r="F80" s="40"/>
      <c r="G80" s="40"/>
      <c r="H80" s="46"/>
    </row>
    <row r="81" s="2" customFormat="1" ht="16.8" customHeight="1">
      <c r="A81" s="40"/>
      <c r="B81" s="46"/>
      <c r="C81" s="317" t="s">
        <v>305</v>
      </c>
      <c r="D81" s="318" t="s">
        <v>39</v>
      </c>
      <c r="E81" s="319" t="s">
        <v>306</v>
      </c>
      <c r="F81" s="320">
        <v>7950</v>
      </c>
      <c r="G81" s="40"/>
      <c r="H81" s="46"/>
    </row>
    <row r="82" s="2" customFormat="1" ht="16.8" customHeight="1">
      <c r="A82" s="40"/>
      <c r="B82" s="46"/>
      <c r="C82" s="321" t="s">
        <v>39</v>
      </c>
      <c r="D82" s="321" t="s">
        <v>332</v>
      </c>
      <c r="E82" s="18" t="s">
        <v>39</v>
      </c>
      <c r="F82" s="322">
        <v>4890</v>
      </c>
      <c r="G82" s="40"/>
      <c r="H82" s="46"/>
    </row>
    <row r="83" s="2" customFormat="1" ht="16.8" customHeight="1">
      <c r="A83" s="40"/>
      <c r="B83" s="46"/>
      <c r="C83" s="321" t="s">
        <v>39</v>
      </c>
      <c r="D83" s="321" t="s">
        <v>333</v>
      </c>
      <c r="E83" s="18" t="s">
        <v>39</v>
      </c>
      <c r="F83" s="322">
        <v>150</v>
      </c>
      <c r="G83" s="40"/>
      <c r="H83" s="46"/>
    </row>
    <row r="84" s="2" customFormat="1" ht="16.8" customHeight="1">
      <c r="A84" s="40"/>
      <c r="B84" s="46"/>
      <c r="C84" s="321" t="s">
        <v>39</v>
      </c>
      <c r="D84" s="321" t="s">
        <v>334</v>
      </c>
      <c r="E84" s="18" t="s">
        <v>39</v>
      </c>
      <c r="F84" s="322">
        <v>2850</v>
      </c>
      <c r="G84" s="40"/>
      <c r="H84" s="46"/>
    </row>
    <row r="85" s="2" customFormat="1" ht="16.8" customHeight="1">
      <c r="A85" s="40"/>
      <c r="B85" s="46"/>
      <c r="C85" s="321" t="s">
        <v>39</v>
      </c>
      <c r="D85" s="321" t="s">
        <v>335</v>
      </c>
      <c r="E85" s="18" t="s">
        <v>39</v>
      </c>
      <c r="F85" s="322">
        <v>60</v>
      </c>
      <c r="G85" s="40"/>
      <c r="H85" s="46"/>
    </row>
    <row r="86" s="2" customFormat="1" ht="16.8" customHeight="1">
      <c r="A86" s="40"/>
      <c r="B86" s="46"/>
      <c r="C86" s="321" t="s">
        <v>305</v>
      </c>
      <c r="D86" s="321" t="s">
        <v>190</v>
      </c>
      <c r="E86" s="18" t="s">
        <v>39</v>
      </c>
      <c r="F86" s="322">
        <v>7950</v>
      </c>
      <c r="G86" s="40"/>
      <c r="H86" s="46"/>
    </row>
    <row r="87" s="2" customFormat="1" ht="16.8" customHeight="1">
      <c r="A87" s="40"/>
      <c r="B87" s="46"/>
      <c r="C87" s="323" t="s">
        <v>651</v>
      </c>
      <c r="D87" s="40"/>
      <c r="E87" s="40"/>
      <c r="F87" s="40"/>
      <c r="G87" s="40"/>
      <c r="H87" s="46"/>
    </row>
    <row r="88" s="2" customFormat="1" ht="16.8" customHeight="1">
      <c r="A88" s="40"/>
      <c r="B88" s="46"/>
      <c r="C88" s="321" t="s">
        <v>327</v>
      </c>
      <c r="D88" s="321" t="s">
        <v>328</v>
      </c>
      <c r="E88" s="18" t="s">
        <v>306</v>
      </c>
      <c r="F88" s="322">
        <v>7950</v>
      </c>
      <c r="G88" s="40"/>
      <c r="H88" s="46"/>
    </row>
    <row r="89" s="2" customFormat="1" ht="16.8" customHeight="1">
      <c r="A89" s="40"/>
      <c r="B89" s="46"/>
      <c r="C89" s="321" t="s">
        <v>317</v>
      </c>
      <c r="D89" s="321" t="s">
        <v>318</v>
      </c>
      <c r="E89" s="18" t="s">
        <v>306</v>
      </c>
      <c r="F89" s="322">
        <v>7950</v>
      </c>
      <c r="G89" s="40"/>
      <c r="H89" s="46"/>
    </row>
    <row r="90" s="2" customFormat="1" ht="16.8" customHeight="1">
      <c r="A90" s="40"/>
      <c r="B90" s="46"/>
      <c r="C90" s="321" t="s">
        <v>322</v>
      </c>
      <c r="D90" s="321" t="s">
        <v>323</v>
      </c>
      <c r="E90" s="18" t="s">
        <v>306</v>
      </c>
      <c r="F90" s="322">
        <v>7950</v>
      </c>
      <c r="G90" s="40"/>
      <c r="H90" s="46"/>
    </row>
    <row r="91" s="2" customFormat="1" ht="16.8" customHeight="1">
      <c r="A91" s="40"/>
      <c r="B91" s="46"/>
      <c r="C91" s="321" t="s">
        <v>336</v>
      </c>
      <c r="D91" s="321" t="s">
        <v>337</v>
      </c>
      <c r="E91" s="18" t="s">
        <v>137</v>
      </c>
      <c r="F91" s="322">
        <v>3498</v>
      </c>
      <c r="G91" s="40"/>
      <c r="H91" s="46"/>
    </row>
    <row r="92" s="2" customFormat="1" ht="16.8" customHeight="1">
      <c r="A92" s="40"/>
      <c r="B92" s="46"/>
      <c r="C92" s="317" t="s">
        <v>308</v>
      </c>
      <c r="D92" s="318" t="s">
        <v>309</v>
      </c>
      <c r="E92" s="319" t="s">
        <v>137</v>
      </c>
      <c r="F92" s="320">
        <v>3498</v>
      </c>
      <c r="G92" s="40"/>
      <c r="H92" s="46"/>
    </row>
    <row r="93" s="2" customFormat="1" ht="16.8" customHeight="1">
      <c r="A93" s="40"/>
      <c r="B93" s="46"/>
      <c r="C93" s="321" t="s">
        <v>39</v>
      </c>
      <c r="D93" s="321" t="s">
        <v>340</v>
      </c>
      <c r="E93" s="18" t="s">
        <v>39</v>
      </c>
      <c r="F93" s="322">
        <v>3498</v>
      </c>
      <c r="G93" s="40"/>
      <c r="H93" s="46"/>
    </row>
    <row r="94" s="2" customFormat="1" ht="16.8" customHeight="1">
      <c r="A94" s="40"/>
      <c r="B94" s="46"/>
      <c r="C94" s="321" t="s">
        <v>308</v>
      </c>
      <c r="D94" s="321" t="s">
        <v>190</v>
      </c>
      <c r="E94" s="18" t="s">
        <v>39</v>
      </c>
      <c r="F94" s="322">
        <v>3498</v>
      </c>
      <c r="G94" s="40"/>
      <c r="H94" s="46"/>
    </row>
    <row r="95" s="2" customFormat="1" ht="16.8" customHeight="1">
      <c r="A95" s="40"/>
      <c r="B95" s="46"/>
      <c r="C95" s="323" t="s">
        <v>651</v>
      </c>
      <c r="D95" s="40"/>
      <c r="E95" s="40"/>
      <c r="F95" s="40"/>
      <c r="G95" s="40"/>
      <c r="H95" s="46"/>
    </row>
    <row r="96" s="2" customFormat="1" ht="16.8" customHeight="1">
      <c r="A96" s="40"/>
      <c r="B96" s="46"/>
      <c r="C96" s="321" t="s">
        <v>336</v>
      </c>
      <c r="D96" s="321" t="s">
        <v>337</v>
      </c>
      <c r="E96" s="18" t="s">
        <v>137</v>
      </c>
      <c r="F96" s="322">
        <v>3498</v>
      </c>
      <c r="G96" s="40"/>
      <c r="H96" s="46"/>
    </row>
    <row r="97" s="2" customFormat="1">
      <c r="A97" s="40"/>
      <c r="B97" s="46"/>
      <c r="C97" s="321" t="s">
        <v>201</v>
      </c>
      <c r="D97" s="321" t="s">
        <v>202</v>
      </c>
      <c r="E97" s="18" t="s">
        <v>137</v>
      </c>
      <c r="F97" s="322">
        <v>3498</v>
      </c>
      <c r="G97" s="40"/>
      <c r="H97" s="46"/>
    </row>
    <row r="98" s="2" customFormat="1">
      <c r="A98" s="40"/>
      <c r="B98" s="46"/>
      <c r="C98" s="321" t="s">
        <v>368</v>
      </c>
      <c r="D98" s="321" t="s">
        <v>369</v>
      </c>
      <c r="E98" s="18" t="s">
        <v>137</v>
      </c>
      <c r="F98" s="322">
        <v>13992</v>
      </c>
      <c r="G98" s="40"/>
      <c r="H98" s="46"/>
    </row>
    <row r="99" s="2" customFormat="1" ht="16.8" customHeight="1">
      <c r="A99" s="40"/>
      <c r="B99" s="46"/>
      <c r="C99" s="321" t="s">
        <v>373</v>
      </c>
      <c r="D99" s="321" t="s">
        <v>374</v>
      </c>
      <c r="E99" s="18" t="s">
        <v>137</v>
      </c>
      <c r="F99" s="322">
        <v>3498</v>
      </c>
      <c r="G99" s="40"/>
      <c r="H99" s="46"/>
    </row>
    <row r="100" s="2" customFormat="1" ht="26.4" customHeight="1">
      <c r="A100" s="40"/>
      <c r="B100" s="46"/>
      <c r="C100" s="316" t="s">
        <v>658</v>
      </c>
      <c r="D100" s="316" t="s">
        <v>111</v>
      </c>
      <c r="E100" s="40"/>
      <c r="F100" s="40"/>
      <c r="G100" s="40"/>
      <c r="H100" s="46"/>
    </row>
    <row r="101" s="2" customFormat="1" ht="16.8" customHeight="1">
      <c r="A101" s="40"/>
      <c r="B101" s="46"/>
      <c r="C101" s="317" t="s">
        <v>386</v>
      </c>
      <c r="D101" s="318" t="s">
        <v>387</v>
      </c>
      <c r="E101" s="319" t="s">
        <v>137</v>
      </c>
      <c r="F101" s="320">
        <v>55.689</v>
      </c>
      <c r="G101" s="40"/>
      <c r="H101" s="46"/>
    </row>
    <row r="102" s="2" customFormat="1" ht="16.8" customHeight="1">
      <c r="A102" s="40"/>
      <c r="B102" s="46"/>
      <c r="C102" s="321" t="s">
        <v>39</v>
      </c>
      <c r="D102" s="321" t="s">
        <v>428</v>
      </c>
      <c r="E102" s="18" t="s">
        <v>39</v>
      </c>
      <c r="F102" s="322">
        <v>0</v>
      </c>
      <c r="G102" s="40"/>
      <c r="H102" s="46"/>
    </row>
    <row r="103" s="2" customFormat="1" ht="16.8" customHeight="1">
      <c r="A103" s="40"/>
      <c r="B103" s="46"/>
      <c r="C103" s="321" t="s">
        <v>39</v>
      </c>
      <c r="D103" s="321" t="s">
        <v>429</v>
      </c>
      <c r="E103" s="18" t="s">
        <v>39</v>
      </c>
      <c r="F103" s="322">
        <v>28.274000000000001</v>
      </c>
      <c r="G103" s="40"/>
      <c r="H103" s="46"/>
    </row>
    <row r="104" s="2" customFormat="1" ht="16.8" customHeight="1">
      <c r="A104" s="40"/>
      <c r="B104" s="46"/>
      <c r="C104" s="321" t="s">
        <v>39</v>
      </c>
      <c r="D104" s="321" t="s">
        <v>430</v>
      </c>
      <c r="E104" s="18" t="s">
        <v>39</v>
      </c>
      <c r="F104" s="322">
        <v>9.6760000000000002</v>
      </c>
      <c r="G104" s="40"/>
      <c r="H104" s="46"/>
    </row>
    <row r="105" s="2" customFormat="1" ht="16.8" customHeight="1">
      <c r="A105" s="40"/>
      <c r="B105" s="46"/>
      <c r="C105" s="321" t="s">
        <v>39</v>
      </c>
      <c r="D105" s="321" t="s">
        <v>431</v>
      </c>
      <c r="E105" s="18" t="s">
        <v>39</v>
      </c>
      <c r="F105" s="322">
        <v>15.226000000000001</v>
      </c>
      <c r="G105" s="40"/>
      <c r="H105" s="46"/>
    </row>
    <row r="106" s="2" customFormat="1" ht="16.8" customHeight="1">
      <c r="A106" s="40"/>
      <c r="B106" s="46"/>
      <c r="C106" s="321" t="s">
        <v>39</v>
      </c>
      <c r="D106" s="321" t="s">
        <v>432</v>
      </c>
      <c r="E106" s="18" t="s">
        <v>39</v>
      </c>
      <c r="F106" s="322">
        <v>2.5129999999999999</v>
      </c>
      <c r="G106" s="40"/>
      <c r="H106" s="46"/>
    </row>
    <row r="107" s="2" customFormat="1" ht="16.8" customHeight="1">
      <c r="A107" s="40"/>
      <c r="B107" s="46"/>
      <c r="C107" s="321" t="s">
        <v>39</v>
      </c>
      <c r="D107" s="321" t="s">
        <v>39</v>
      </c>
      <c r="E107" s="18" t="s">
        <v>39</v>
      </c>
      <c r="F107" s="322">
        <v>0</v>
      </c>
      <c r="G107" s="40"/>
      <c r="H107" s="46"/>
    </row>
    <row r="108" s="2" customFormat="1" ht="16.8" customHeight="1">
      <c r="A108" s="40"/>
      <c r="B108" s="46"/>
      <c r="C108" s="321" t="s">
        <v>386</v>
      </c>
      <c r="D108" s="321" t="s">
        <v>190</v>
      </c>
      <c r="E108" s="18" t="s">
        <v>39</v>
      </c>
      <c r="F108" s="322">
        <v>55.689</v>
      </c>
      <c r="G108" s="40"/>
      <c r="H108" s="46"/>
    </row>
    <row r="109" s="2" customFormat="1" ht="16.8" customHeight="1">
      <c r="A109" s="40"/>
      <c r="B109" s="46"/>
      <c r="C109" s="323" t="s">
        <v>651</v>
      </c>
      <c r="D109" s="40"/>
      <c r="E109" s="40"/>
      <c r="F109" s="40"/>
      <c r="G109" s="40"/>
      <c r="H109" s="46"/>
    </row>
    <row r="110" s="2" customFormat="1">
      <c r="A110" s="40"/>
      <c r="B110" s="46"/>
      <c r="C110" s="321" t="s">
        <v>424</v>
      </c>
      <c r="D110" s="321" t="s">
        <v>425</v>
      </c>
      <c r="E110" s="18" t="s">
        <v>137</v>
      </c>
      <c r="F110" s="322">
        <v>55.689</v>
      </c>
      <c r="G110" s="40"/>
      <c r="H110" s="46"/>
    </row>
    <row r="111" s="2" customFormat="1" ht="16.8" customHeight="1">
      <c r="A111" s="40"/>
      <c r="B111" s="46"/>
      <c r="C111" s="321" t="s">
        <v>433</v>
      </c>
      <c r="D111" s="321" t="s">
        <v>434</v>
      </c>
      <c r="E111" s="18" t="s">
        <v>137</v>
      </c>
      <c r="F111" s="322">
        <v>55.689</v>
      </c>
      <c r="G111" s="40"/>
      <c r="H111" s="46"/>
    </row>
    <row r="112" s="2" customFormat="1" ht="16.8" customHeight="1">
      <c r="A112" s="40"/>
      <c r="B112" s="46"/>
      <c r="C112" s="321" t="s">
        <v>208</v>
      </c>
      <c r="D112" s="321" t="s">
        <v>209</v>
      </c>
      <c r="E112" s="18" t="s">
        <v>137</v>
      </c>
      <c r="F112" s="322">
        <v>55.689</v>
      </c>
      <c r="G112" s="40"/>
      <c r="H112" s="46"/>
    </row>
    <row r="113" s="2" customFormat="1" ht="16.8" customHeight="1">
      <c r="A113" s="40"/>
      <c r="B113" s="46"/>
      <c r="C113" s="317" t="s">
        <v>378</v>
      </c>
      <c r="D113" s="318" t="s">
        <v>379</v>
      </c>
      <c r="E113" s="319" t="s">
        <v>194</v>
      </c>
      <c r="F113" s="320">
        <v>1500</v>
      </c>
      <c r="G113" s="40"/>
      <c r="H113" s="46"/>
    </row>
    <row r="114" s="2" customFormat="1" ht="16.8" customHeight="1">
      <c r="A114" s="40"/>
      <c r="B114" s="46"/>
      <c r="C114" s="321" t="s">
        <v>39</v>
      </c>
      <c r="D114" s="321" t="s">
        <v>380</v>
      </c>
      <c r="E114" s="18" t="s">
        <v>39</v>
      </c>
      <c r="F114" s="322">
        <v>1500</v>
      </c>
      <c r="G114" s="40"/>
      <c r="H114" s="46"/>
    </row>
    <row r="115" s="2" customFormat="1" ht="16.8" customHeight="1">
      <c r="A115" s="40"/>
      <c r="B115" s="46"/>
      <c r="C115" s="321" t="s">
        <v>378</v>
      </c>
      <c r="D115" s="321" t="s">
        <v>190</v>
      </c>
      <c r="E115" s="18" t="s">
        <v>39</v>
      </c>
      <c r="F115" s="322">
        <v>1500</v>
      </c>
      <c r="G115" s="40"/>
      <c r="H115" s="46"/>
    </row>
    <row r="116" s="2" customFormat="1" ht="16.8" customHeight="1">
      <c r="A116" s="40"/>
      <c r="B116" s="46"/>
      <c r="C116" s="323" t="s">
        <v>651</v>
      </c>
      <c r="D116" s="40"/>
      <c r="E116" s="40"/>
      <c r="F116" s="40"/>
      <c r="G116" s="40"/>
      <c r="H116" s="46"/>
    </row>
    <row r="117" s="2" customFormat="1" ht="16.8" customHeight="1">
      <c r="A117" s="40"/>
      <c r="B117" s="46"/>
      <c r="C117" s="321" t="s">
        <v>410</v>
      </c>
      <c r="D117" s="321" t="s">
        <v>379</v>
      </c>
      <c r="E117" s="18" t="s">
        <v>194</v>
      </c>
      <c r="F117" s="322">
        <v>1500</v>
      </c>
      <c r="G117" s="40"/>
      <c r="H117" s="46"/>
    </row>
    <row r="118" s="2" customFormat="1" ht="16.8" customHeight="1">
      <c r="A118" s="40"/>
      <c r="B118" s="46"/>
      <c r="C118" s="321" t="s">
        <v>393</v>
      </c>
      <c r="D118" s="321" t="s">
        <v>394</v>
      </c>
      <c r="E118" s="18" t="s">
        <v>194</v>
      </c>
      <c r="F118" s="322">
        <v>1500</v>
      </c>
      <c r="G118" s="40"/>
      <c r="H118" s="46"/>
    </row>
    <row r="119" s="2" customFormat="1">
      <c r="A119" s="40"/>
      <c r="B119" s="46"/>
      <c r="C119" s="321" t="s">
        <v>424</v>
      </c>
      <c r="D119" s="321" t="s">
        <v>425</v>
      </c>
      <c r="E119" s="18" t="s">
        <v>137</v>
      </c>
      <c r="F119" s="322">
        <v>55.689</v>
      </c>
      <c r="G119" s="40"/>
      <c r="H119" s="46"/>
    </row>
    <row r="120" s="2" customFormat="1" ht="16.8" customHeight="1">
      <c r="A120" s="40"/>
      <c r="B120" s="46"/>
      <c r="C120" s="317" t="s">
        <v>381</v>
      </c>
      <c r="D120" s="318" t="s">
        <v>382</v>
      </c>
      <c r="E120" s="319" t="s">
        <v>194</v>
      </c>
      <c r="F120" s="320">
        <v>110</v>
      </c>
      <c r="G120" s="40"/>
      <c r="H120" s="46"/>
    </row>
    <row r="121" s="2" customFormat="1" ht="16.8" customHeight="1">
      <c r="A121" s="40"/>
      <c r="B121" s="46"/>
      <c r="C121" s="321" t="s">
        <v>39</v>
      </c>
      <c r="D121" s="321" t="s">
        <v>383</v>
      </c>
      <c r="E121" s="18" t="s">
        <v>39</v>
      </c>
      <c r="F121" s="322">
        <v>110</v>
      </c>
      <c r="G121" s="40"/>
      <c r="H121" s="46"/>
    </row>
    <row r="122" s="2" customFormat="1" ht="16.8" customHeight="1">
      <c r="A122" s="40"/>
      <c r="B122" s="46"/>
      <c r="C122" s="321" t="s">
        <v>381</v>
      </c>
      <c r="D122" s="321" t="s">
        <v>190</v>
      </c>
      <c r="E122" s="18" t="s">
        <v>39</v>
      </c>
      <c r="F122" s="322">
        <v>110</v>
      </c>
      <c r="G122" s="40"/>
      <c r="H122" s="46"/>
    </row>
    <row r="123" s="2" customFormat="1" ht="16.8" customHeight="1">
      <c r="A123" s="40"/>
      <c r="B123" s="46"/>
      <c r="C123" s="323" t="s">
        <v>651</v>
      </c>
      <c r="D123" s="40"/>
      <c r="E123" s="40"/>
      <c r="F123" s="40"/>
      <c r="G123" s="40"/>
      <c r="H123" s="46"/>
    </row>
    <row r="124" s="2" customFormat="1" ht="16.8" customHeight="1">
      <c r="A124" s="40"/>
      <c r="B124" s="46"/>
      <c r="C124" s="321" t="s">
        <v>414</v>
      </c>
      <c r="D124" s="321" t="s">
        <v>382</v>
      </c>
      <c r="E124" s="18" t="s">
        <v>194</v>
      </c>
      <c r="F124" s="322">
        <v>110</v>
      </c>
      <c r="G124" s="40"/>
      <c r="H124" s="46"/>
    </row>
    <row r="125" s="2" customFormat="1" ht="16.8" customHeight="1">
      <c r="A125" s="40"/>
      <c r="B125" s="46"/>
      <c r="C125" s="321" t="s">
        <v>398</v>
      </c>
      <c r="D125" s="321" t="s">
        <v>399</v>
      </c>
      <c r="E125" s="18" t="s">
        <v>194</v>
      </c>
      <c r="F125" s="322">
        <v>110</v>
      </c>
      <c r="G125" s="40"/>
      <c r="H125" s="46"/>
    </row>
    <row r="126" s="2" customFormat="1">
      <c r="A126" s="40"/>
      <c r="B126" s="46"/>
      <c r="C126" s="321" t="s">
        <v>424</v>
      </c>
      <c r="D126" s="321" t="s">
        <v>425</v>
      </c>
      <c r="E126" s="18" t="s">
        <v>137</v>
      </c>
      <c r="F126" s="322">
        <v>55.689</v>
      </c>
      <c r="G126" s="40"/>
      <c r="H126" s="46"/>
    </row>
    <row r="127" s="2" customFormat="1" ht="16.8" customHeight="1">
      <c r="A127" s="40"/>
      <c r="B127" s="46"/>
      <c r="C127" s="317" t="s">
        <v>384</v>
      </c>
      <c r="D127" s="318" t="s">
        <v>385</v>
      </c>
      <c r="E127" s="319" t="s">
        <v>194</v>
      </c>
      <c r="F127" s="320">
        <v>15</v>
      </c>
      <c r="G127" s="40"/>
      <c r="H127" s="46"/>
    </row>
    <row r="128" s="2" customFormat="1" ht="16.8" customHeight="1">
      <c r="A128" s="40"/>
      <c r="B128" s="46"/>
      <c r="C128" s="321" t="s">
        <v>39</v>
      </c>
      <c r="D128" s="321" t="s">
        <v>8</v>
      </c>
      <c r="E128" s="18" t="s">
        <v>39</v>
      </c>
      <c r="F128" s="322">
        <v>15</v>
      </c>
      <c r="G128" s="40"/>
      <c r="H128" s="46"/>
    </row>
    <row r="129" s="2" customFormat="1" ht="16.8" customHeight="1">
      <c r="A129" s="40"/>
      <c r="B129" s="46"/>
      <c r="C129" s="321" t="s">
        <v>384</v>
      </c>
      <c r="D129" s="321" t="s">
        <v>190</v>
      </c>
      <c r="E129" s="18" t="s">
        <v>39</v>
      </c>
      <c r="F129" s="322">
        <v>15</v>
      </c>
      <c r="G129" s="40"/>
      <c r="H129" s="46"/>
    </row>
    <row r="130" s="2" customFormat="1" ht="16.8" customHeight="1">
      <c r="A130" s="40"/>
      <c r="B130" s="46"/>
      <c r="C130" s="323" t="s">
        <v>651</v>
      </c>
      <c r="D130" s="40"/>
      <c r="E130" s="40"/>
      <c r="F130" s="40"/>
      <c r="G130" s="40"/>
      <c r="H130" s="46"/>
    </row>
    <row r="131" s="2" customFormat="1" ht="16.8" customHeight="1">
      <c r="A131" s="40"/>
      <c r="B131" s="46"/>
      <c r="C131" s="321" t="s">
        <v>418</v>
      </c>
      <c r="D131" s="321" t="s">
        <v>385</v>
      </c>
      <c r="E131" s="18" t="s">
        <v>194</v>
      </c>
      <c r="F131" s="322">
        <v>15</v>
      </c>
      <c r="G131" s="40"/>
      <c r="H131" s="46"/>
    </row>
    <row r="132" s="2" customFormat="1" ht="16.8" customHeight="1">
      <c r="A132" s="40"/>
      <c r="B132" s="46"/>
      <c r="C132" s="321" t="s">
        <v>402</v>
      </c>
      <c r="D132" s="321" t="s">
        <v>403</v>
      </c>
      <c r="E132" s="18" t="s">
        <v>194</v>
      </c>
      <c r="F132" s="322">
        <v>15</v>
      </c>
      <c r="G132" s="40"/>
      <c r="H132" s="46"/>
    </row>
    <row r="133" s="2" customFormat="1">
      <c r="A133" s="40"/>
      <c r="B133" s="46"/>
      <c r="C133" s="321" t="s">
        <v>424</v>
      </c>
      <c r="D133" s="321" t="s">
        <v>425</v>
      </c>
      <c r="E133" s="18" t="s">
        <v>137</v>
      </c>
      <c r="F133" s="322">
        <v>55.689</v>
      </c>
      <c r="G133" s="40"/>
      <c r="H133" s="46"/>
    </row>
    <row r="134" s="2" customFormat="1" ht="16.8" customHeight="1">
      <c r="A134" s="40"/>
      <c r="B134" s="46"/>
      <c r="C134" s="317" t="s">
        <v>389</v>
      </c>
      <c r="D134" s="318" t="s">
        <v>390</v>
      </c>
      <c r="E134" s="319" t="s">
        <v>391</v>
      </c>
      <c r="F134" s="320">
        <v>5</v>
      </c>
      <c r="G134" s="40"/>
      <c r="H134" s="46"/>
    </row>
    <row r="135" s="2" customFormat="1" ht="16.8" customHeight="1">
      <c r="A135" s="40"/>
      <c r="B135" s="46"/>
      <c r="C135" s="321" t="s">
        <v>389</v>
      </c>
      <c r="D135" s="321" t="s">
        <v>167</v>
      </c>
      <c r="E135" s="18" t="s">
        <v>39</v>
      </c>
      <c r="F135" s="322">
        <v>5</v>
      </c>
      <c r="G135" s="40"/>
      <c r="H135" s="46"/>
    </row>
    <row r="136" s="2" customFormat="1" ht="16.8" customHeight="1">
      <c r="A136" s="40"/>
      <c r="B136" s="46"/>
      <c r="C136" s="323" t="s">
        <v>651</v>
      </c>
      <c r="D136" s="40"/>
      <c r="E136" s="40"/>
      <c r="F136" s="40"/>
      <c r="G136" s="40"/>
      <c r="H136" s="46"/>
    </row>
    <row r="137" s="2" customFormat="1" ht="16.8" customHeight="1">
      <c r="A137" s="40"/>
      <c r="B137" s="46"/>
      <c r="C137" s="321" t="s">
        <v>421</v>
      </c>
      <c r="D137" s="321" t="s">
        <v>390</v>
      </c>
      <c r="E137" s="18" t="s">
        <v>194</v>
      </c>
      <c r="F137" s="322">
        <v>5</v>
      </c>
      <c r="G137" s="40"/>
      <c r="H137" s="46"/>
    </row>
    <row r="138" s="2" customFormat="1" ht="16.8" customHeight="1">
      <c r="A138" s="40"/>
      <c r="B138" s="46"/>
      <c r="C138" s="321" t="s">
        <v>406</v>
      </c>
      <c r="D138" s="321" t="s">
        <v>407</v>
      </c>
      <c r="E138" s="18" t="s">
        <v>194</v>
      </c>
      <c r="F138" s="322">
        <v>5</v>
      </c>
      <c r="G138" s="40"/>
      <c r="H138" s="46"/>
    </row>
    <row r="139" s="2" customFormat="1">
      <c r="A139" s="40"/>
      <c r="B139" s="46"/>
      <c r="C139" s="321" t="s">
        <v>424</v>
      </c>
      <c r="D139" s="321" t="s">
        <v>425</v>
      </c>
      <c r="E139" s="18" t="s">
        <v>137</v>
      </c>
      <c r="F139" s="322">
        <v>55.689</v>
      </c>
      <c r="G139" s="40"/>
      <c r="H139" s="46"/>
    </row>
    <row r="140" s="2" customFormat="1" ht="26.4" customHeight="1">
      <c r="A140" s="40"/>
      <c r="B140" s="46"/>
      <c r="C140" s="316" t="s">
        <v>659</v>
      </c>
      <c r="D140" s="316" t="s">
        <v>117</v>
      </c>
      <c r="E140" s="40"/>
      <c r="F140" s="40"/>
      <c r="G140" s="40"/>
      <c r="H140" s="46"/>
    </row>
    <row r="141" s="2" customFormat="1" ht="16.8" customHeight="1">
      <c r="A141" s="40"/>
      <c r="B141" s="46"/>
      <c r="C141" s="317" t="s">
        <v>469</v>
      </c>
      <c r="D141" s="318" t="s">
        <v>660</v>
      </c>
      <c r="E141" s="319" t="s">
        <v>133</v>
      </c>
      <c r="F141" s="320">
        <v>10.121</v>
      </c>
      <c r="G141" s="40"/>
      <c r="H141" s="46"/>
    </row>
    <row r="142" s="2" customFormat="1" ht="16.8" customHeight="1">
      <c r="A142" s="40"/>
      <c r="B142" s="46"/>
      <c r="C142" s="321" t="s">
        <v>39</v>
      </c>
      <c r="D142" s="321" t="s">
        <v>467</v>
      </c>
      <c r="E142" s="18" t="s">
        <v>39</v>
      </c>
      <c r="F142" s="322">
        <v>6.593</v>
      </c>
      <c r="G142" s="40"/>
      <c r="H142" s="46"/>
    </row>
    <row r="143" s="2" customFormat="1" ht="16.8" customHeight="1">
      <c r="A143" s="40"/>
      <c r="B143" s="46"/>
      <c r="C143" s="321" t="s">
        <v>39</v>
      </c>
      <c r="D143" s="321" t="s">
        <v>468</v>
      </c>
      <c r="E143" s="18" t="s">
        <v>39</v>
      </c>
      <c r="F143" s="322">
        <v>3.528</v>
      </c>
      <c r="G143" s="40"/>
      <c r="H143" s="46"/>
    </row>
    <row r="144" s="2" customFormat="1" ht="16.8" customHeight="1">
      <c r="A144" s="40"/>
      <c r="B144" s="46"/>
      <c r="C144" s="321" t="s">
        <v>469</v>
      </c>
      <c r="D144" s="321" t="s">
        <v>190</v>
      </c>
      <c r="E144" s="18" t="s">
        <v>39</v>
      </c>
      <c r="F144" s="322">
        <v>10.121</v>
      </c>
      <c r="G144" s="40"/>
      <c r="H144" s="46"/>
    </row>
    <row r="145" s="2" customFormat="1" ht="16.8" customHeight="1">
      <c r="A145" s="40"/>
      <c r="B145" s="46"/>
      <c r="C145" s="323" t="s">
        <v>651</v>
      </c>
      <c r="D145" s="40"/>
      <c r="E145" s="40"/>
      <c r="F145" s="40"/>
      <c r="G145" s="40"/>
      <c r="H145" s="46"/>
    </row>
    <row r="146" s="2" customFormat="1">
      <c r="A146" s="40"/>
      <c r="B146" s="46"/>
      <c r="C146" s="321" t="s">
        <v>462</v>
      </c>
      <c r="D146" s="321" t="s">
        <v>463</v>
      </c>
      <c r="E146" s="18" t="s">
        <v>133</v>
      </c>
      <c r="F146" s="322">
        <v>10.121</v>
      </c>
      <c r="G146" s="40"/>
      <c r="H146" s="46"/>
    </row>
    <row r="147" s="2" customFormat="1" ht="16.8" customHeight="1">
      <c r="A147" s="40"/>
      <c r="B147" s="46"/>
      <c r="C147" s="321" t="s">
        <v>474</v>
      </c>
      <c r="D147" s="321" t="s">
        <v>475</v>
      </c>
      <c r="E147" s="18" t="s">
        <v>133</v>
      </c>
      <c r="F147" s="322">
        <v>10.121</v>
      </c>
      <c r="G147" s="40"/>
      <c r="H147" s="46"/>
    </row>
    <row r="148" s="2" customFormat="1" ht="16.8" customHeight="1">
      <c r="A148" s="40"/>
      <c r="B148" s="46"/>
      <c r="C148" s="317" t="s">
        <v>441</v>
      </c>
      <c r="D148" s="318" t="s">
        <v>442</v>
      </c>
      <c r="E148" s="319" t="s">
        <v>194</v>
      </c>
      <c r="F148" s="320">
        <v>10.324</v>
      </c>
      <c r="G148" s="40"/>
      <c r="H148" s="46"/>
    </row>
    <row r="149" s="2" customFormat="1" ht="16.8" customHeight="1">
      <c r="A149" s="40"/>
      <c r="B149" s="46"/>
      <c r="C149" s="321" t="s">
        <v>39</v>
      </c>
      <c r="D149" s="321" t="s">
        <v>493</v>
      </c>
      <c r="E149" s="18" t="s">
        <v>39</v>
      </c>
      <c r="F149" s="322">
        <v>10.324</v>
      </c>
      <c r="G149" s="40"/>
      <c r="H149" s="46"/>
    </row>
    <row r="150" s="2" customFormat="1" ht="16.8" customHeight="1">
      <c r="A150" s="40"/>
      <c r="B150" s="46"/>
      <c r="C150" s="321" t="s">
        <v>441</v>
      </c>
      <c r="D150" s="321" t="s">
        <v>190</v>
      </c>
      <c r="E150" s="18" t="s">
        <v>39</v>
      </c>
      <c r="F150" s="322">
        <v>10.324</v>
      </c>
      <c r="G150" s="40"/>
      <c r="H150" s="46"/>
    </row>
    <row r="151" s="2" customFormat="1" ht="16.8" customHeight="1">
      <c r="A151" s="40"/>
      <c r="B151" s="46"/>
      <c r="C151" s="323" t="s">
        <v>651</v>
      </c>
      <c r="D151" s="40"/>
      <c r="E151" s="40"/>
      <c r="F151" s="40"/>
      <c r="G151" s="40"/>
      <c r="H151" s="46"/>
    </row>
    <row r="152" s="2" customFormat="1" ht="16.8" customHeight="1">
      <c r="A152" s="40"/>
      <c r="B152" s="46"/>
      <c r="C152" s="321" t="s">
        <v>490</v>
      </c>
      <c r="D152" s="321" t="s">
        <v>491</v>
      </c>
      <c r="E152" s="18" t="s">
        <v>194</v>
      </c>
      <c r="F152" s="322">
        <v>10.324</v>
      </c>
      <c r="G152" s="40"/>
      <c r="H152" s="46"/>
    </row>
    <row r="153" s="2" customFormat="1" ht="16.8" customHeight="1">
      <c r="A153" s="40"/>
      <c r="B153" s="46"/>
      <c r="C153" s="321" t="s">
        <v>479</v>
      </c>
      <c r="D153" s="321" t="s">
        <v>480</v>
      </c>
      <c r="E153" s="18" t="s">
        <v>133</v>
      </c>
      <c r="F153" s="322">
        <v>22.300000000000001</v>
      </c>
      <c r="G153" s="40"/>
      <c r="H153" s="46"/>
    </row>
    <row r="154" s="2" customFormat="1" ht="16.8" customHeight="1">
      <c r="A154" s="40"/>
      <c r="B154" s="46"/>
      <c r="C154" s="321" t="s">
        <v>484</v>
      </c>
      <c r="D154" s="321" t="s">
        <v>485</v>
      </c>
      <c r="E154" s="18" t="s">
        <v>241</v>
      </c>
      <c r="F154" s="322">
        <v>61.944000000000003</v>
      </c>
      <c r="G154" s="40"/>
      <c r="H154" s="46"/>
    </row>
    <row r="155" s="2" customFormat="1" ht="16.8" customHeight="1">
      <c r="A155" s="40"/>
      <c r="B155" s="46"/>
      <c r="C155" s="321" t="s">
        <v>470</v>
      </c>
      <c r="D155" s="321" t="s">
        <v>471</v>
      </c>
      <c r="E155" s="18" t="s">
        <v>133</v>
      </c>
      <c r="F155" s="322">
        <v>22.300000000000001</v>
      </c>
      <c r="G155" s="40"/>
      <c r="H155" s="46"/>
    </row>
    <row r="156" s="2" customFormat="1" ht="16.8" customHeight="1">
      <c r="A156" s="40"/>
      <c r="B156" s="46"/>
      <c r="C156" s="317" t="s">
        <v>438</v>
      </c>
      <c r="D156" s="318" t="s">
        <v>439</v>
      </c>
      <c r="E156" s="319" t="s">
        <v>133</v>
      </c>
      <c r="F156" s="320">
        <v>126.36</v>
      </c>
      <c r="G156" s="40"/>
      <c r="H156" s="46"/>
    </row>
    <row r="157" s="2" customFormat="1" ht="16.8" customHeight="1">
      <c r="A157" s="40"/>
      <c r="B157" s="46"/>
      <c r="C157" s="321" t="s">
        <v>39</v>
      </c>
      <c r="D157" s="321" t="s">
        <v>453</v>
      </c>
      <c r="E157" s="18" t="s">
        <v>39</v>
      </c>
      <c r="F157" s="322">
        <v>0</v>
      </c>
      <c r="G157" s="40"/>
      <c r="H157" s="46"/>
    </row>
    <row r="158" s="2" customFormat="1">
      <c r="A158" s="40"/>
      <c r="B158" s="46"/>
      <c r="C158" s="321" t="s">
        <v>39</v>
      </c>
      <c r="D158" s="321" t="s">
        <v>454</v>
      </c>
      <c r="E158" s="18" t="s">
        <v>39</v>
      </c>
      <c r="F158" s="322">
        <v>102.95999999999999</v>
      </c>
      <c r="G158" s="40"/>
      <c r="H158" s="46"/>
    </row>
    <row r="159" s="2" customFormat="1" ht="16.8" customHeight="1">
      <c r="A159" s="40"/>
      <c r="B159" s="46"/>
      <c r="C159" s="321" t="s">
        <v>39</v>
      </c>
      <c r="D159" s="321" t="s">
        <v>455</v>
      </c>
      <c r="E159" s="18" t="s">
        <v>39</v>
      </c>
      <c r="F159" s="322">
        <v>23.399999999999999</v>
      </c>
      <c r="G159" s="40"/>
      <c r="H159" s="46"/>
    </row>
    <row r="160" s="2" customFormat="1" ht="16.8" customHeight="1">
      <c r="A160" s="40"/>
      <c r="B160" s="46"/>
      <c r="C160" s="321" t="s">
        <v>438</v>
      </c>
      <c r="D160" s="321" t="s">
        <v>190</v>
      </c>
      <c r="E160" s="18" t="s">
        <v>39</v>
      </c>
      <c r="F160" s="322">
        <v>126.36</v>
      </c>
      <c r="G160" s="40"/>
      <c r="H160" s="46"/>
    </row>
    <row r="161" s="2" customFormat="1" ht="16.8" customHeight="1">
      <c r="A161" s="40"/>
      <c r="B161" s="46"/>
      <c r="C161" s="323" t="s">
        <v>651</v>
      </c>
      <c r="D161" s="40"/>
      <c r="E161" s="40"/>
      <c r="F161" s="40"/>
      <c r="G161" s="40"/>
      <c r="H161" s="46"/>
    </row>
    <row r="162" s="2" customFormat="1">
      <c r="A162" s="40"/>
      <c r="B162" s="46"/>
      <c r="C162" s="321" t="s">
        <v>448</v>
      </c>
      <c r="D162" s="321" t="s">
        <v>449</v>
      </c>
      <c r="E162" s="18" t="s">
        <v>133</v>
      </c>
      <c r="F162" s="322">
        <v>126.36</v>
      </c>
      <c r="G162" s="40"/>
      <c r="H162" s="46"/>
    </row>
    <row r="163" s="2" customFormat="1" ht="16.8" customHeight="1">
      <c r="A163" s="40"/>
      <c r="B163" s="46"/>
      <c r="C163" s="321" t="s">
        <v>456</v>
      </c>
      <c r="D163" s="321" t="s">
        <v>457</v>
      </c>
      <c r="E163" s="18" t="s">
        <v>133</v>
      </c>
      <c r="F163" s="322">
        <v>126.36</v>
      </c>
      <c r="G163" s="40"/>
      <c r="H163" s="46"/>
    </row>
    <row r="164" s="2" customFormat="1" ht="16.8" customHeight="1">
      <c r="A164" s="40"/>
      <c r="B164" s="46"/>
      <c r="C164" s="321" t="s">
        <v>490</v>
      </c>
      <c r="D164" s="321" t="s">
        <v>491</v>
      </c>
      <c r="E164" s="18" t="s">
        <v>194</v>
      </c>
      <c r="F164" s="322">
        <v>10.324</v>
      </c>
      <c r="G164" s="40"/>
      <c r="H164" s="46"/>
    </row>
    <row r="165" s="2" customFormat="1" ht="26.4" customHeight="1">
      <c r="A165" s="40"/>
      <c r="B165" s="46"/>
      <c r="C165" s="316" t="s">
        <v>661</v>
      </c>
      <c r="D165" s="316" t="s">
        <v>123</v>
      </c>
      <c r="E165" s="40"/>
      <c r="F165" s="40"/>
      <c r="G165" s="40"/>
      <c r="H165" s="46"/>
    </row>
    <row r="166" s="2" customFormat="1" ht="16.8" customHeight="1">
      <c r="A166" s="40"/>
      <c r="B166" s="46"/>
      <c r="C166" s="317" t="s">
        <v>499</v>
      </c>
      <c r="D166" s="318" t="s">
        <v>500</v>
      </c>
      <c r="E166" s="319" t="s">
        <v>133</v>
      </c>
      <c r="F166" s="320">
        <v>120</v>
      </c>
      <c r="G166" s="40"/>
      <c r="H166" s="46"/>
    </row>
    <row r="167" s="2" customFormat="1" ht="16.8" customHeight="1">
      <c r="A167" s="40"/>
      <c r="B167" s="46"/>
      <c r="C167" s="321" t="s">
        <v>39</v>
      </c>
      <c r="D167" s="321" t="s">
        <v>571</v>
      </c>
      <c r="E167" s="18" t="s">
        <v>39</v>
      </c>
      <c r="F167" s="322">
        <v>120</v>
      </c>
      <c r="G167" s="40"/>
      <c r="H167" s="46"/>
    </row>
    <row r="168" s="2" customFormat="1" ht="16.8" customHeight="1">
      <c r="A168" s="40"/>
      <c r="B168" s="46"/>
      <c r="C168" s="321" t="s">
        <v>499</v>
      </c>
      <c r="D168" s="321" t="s">
        <v>190</v>
      </c>
      <c r="E168" s="18" t="s">
        <v>39</v>
      </c>
      <c r="F168" s="322">
        <v>120</v>
      </c>
      <c r="G168" s="40"/>
      <c r="H168" s="46"/>
    </row>
    <row r="169" s="2" customFormat="1" ht="16.8" customHeight="1">
      <c r="A169" s="40"/>
      <c r="B169" s="46"/>
      <c r="C169" s="323" t="s">
        <v>651</v>
      </c>
      <c r="D169" s="40"/>
      <c r="E169" s="40"/>
      <c r="F169" s="40"/>
      <c r="G169" s="40"/>
      <c r="H169" s="46"/>
    </row>
    <row r="170" s="2" customFormat="1">
      <c r="A170" s="40"/>
      <c r="B170" s="46"/>
      <c r="C170" s="321" t="s">
        <v>566</v>
      </c>
      <c r="D170" s="321" t="s">
        <v>567</v>
      </c>
      <c r="E170" s="18" t="s">
        <v>133</v>
      </c>
      <c r="F170" s="322">
        <v>120</v>
      </c>
      <c r="G170" s="40"/>
      <c r="H170" s="46"/>
    </row>
    <row r="171" s="2" customFormat="1">
      <c r="A171" s="40"/>
      <c r="B171" s="46"/>
      <c r="C171" s="321" t="s">
        <v>514</v>
      </c>
      <c r="D171" s="321" t="s">
        <v>515</v>
      </c>
      <c r="E171" s="18" t="s">
        <v>133</v>
      </c>
      <c r="F171" s="322">
        <v>760</v>
      </c>
      <c r="G171" s="40"/>
      <c r="H171" s="46"/>
    </row>
    <row r="172" s="2" customFormat="1" ht="16.8" customHeight="1">
      <c r="A172" s="40"/>
      <c r="B172" s="46"/>
      <c r="C172" s="321" t="s">
        <v>527</v>
      </c>
      <c r="D172" s="321" t="s">
        <v>528</v>
      </c>
      <c r="E172" s="18" t="s">
        <v>133</v>
      </c>
      <c r="F172" s="322">
        <v>60</v>
      </c>
      <c r="G172" s="40"/>
      <c r="H172" s="46"/>
    </row>
    <row r="173" s="2" customFormat="1" ht="16.8" customHeight="1">
      <c r="A173" s="40"/>
      <c r="B173" s="46"/>
      <c r="C173" s="321" t="s">
        <v>550</v>
      </c>
      <c r="D173" s="321" t="s">
        <v>551</v>
      </c>
      <c r="E173" s="18" t="s">
        <v>306</v>
      </c>
      <c r="F173" s="322">
        <v>208</v>
      </c>
      <c r="G173" s="40"/>
      <c r="H173" s="46"/>
    </row>
    <row r="174" s="2" customFormat="1" ht="16.8" customHeight="1">
      <c r="A174" s="40"/>
      <c r="B174" s="46"/>
      <c r="C174" s="321" t="s">
        <v>560</v>
      </c>
      <c r="D174" s="321" t="s">
        <v>561</v>
      </c>
      <c r="E174" s="18" t="s">
        <v>133</v>
      </c>
      <c r="F174" s="322">
        <v>28.800000000000001</v>
      </c>
      <c r="G174" s="40"/>
      <c r="H174" s="46"/>
    </row>
    <row r="175" s="2" customFormat="1" ht="16.8" customHeight="1">
      <c r="A175" s="40"/>
      <c r="B175" s="46"/>
      <c r="C175" s="321" t="s">
        <v>574</v>
      </c>
      <c r="D175" s="321" t="s">
        <v>575</v>
      </c>
      <c r="E175" s="18" t="s">
        <v>241</v>
      </c>
      <c r="F175" s="322">
        <v>50</v>
      </c>
      <c r="G175" s="40"/>
      <c r="H175" s="46"/>
    </row>
    <row r="176" s="2" customFormat="1" ht="16.8" customHeight="1">
      <c r="A176" s="40"/>
      <c r="B176" s="46"/>
      <c r="C176" s="321" t="s">
        <v>336</v>
      </c>
      <c r="D176" s="321" t="s">
        <v>337</v>
      </c>
      <c r="E176" s="18" t="s">
        <v>137</v>
      </c>
      <c r="F176" s="322">
        <v>72</v>
      </c>
      <c r="G176" s="40"/>
      <c r="H176" s="46"/>
    </row>
    <row r="177" s="2" customFormat="1" ht="16.8" customHeight="1">
      <c r="A177" s="40"/>
      <c r="B177" s="46"/>
      <c r="C177" s="321" t="s">
        <v>556</v>
      </c>
      <c r="D177" s="321" t="s">
        <v>557</v>
      </c>
      <c r="E177" s="18" t="s">
        <v>306</v>
      </c>
      <c r="F177" s="322">
        <v>239.19999999999999</v>
      </c>
      <c r="G177" s="40"/>
      <c r="H177" s="46"/>
    </row>
    <row r="178" s="2" customFormat="1" ht="16.8" customHeight="1">
      <c r="A178" s="40"/>
      <c r="B178" s="46"/>
      <c r="C178" s="321" t="s">
        <v>581</v>
      </c>
      <c r="D178" s="321" t="s">
        <v>582</v>
      </c>
      <c r="E178" s="18" t="s">
        <v>194</v>
      </c>
      <c r="F178" s="322">
        <v>150</v>
      </c>
      <c r="G178" s="40"/>
      <c r="H178" s="46"/>
    </row>
    <row r="179" s="2" customFormat="1" ht="16.8" customHeight="1">
      <c r="A179" s="40"/>
      <c r="B179" s="46"/>
      <c r="C179" s="317" t="s">
        <v>213</v>
      </c>
      <c r="D179" s="318" t="s">
        <v>214</v>
      </c>
      <c r="E179" s="319" t="s">
        <v>133</v>
      </c>
      <c r="F179" s="320">
        <v>14.215999999999999</v>
      </c>
      <c r="G179" s="40"/>
      <c r="H179" s="46"/>
    </row>
    <row r="180" s="2" customFormat="1" ht="16.8" customHeight="1">
      <c r="A180" s="40"/>
      <c r="B180" s="46"/>
      <c r="C180" s="321" t="s">
        <v>39</v>
      </c>
      <c r="D180" s="321" t="s">
        <v>229</v>
      </c>
      <c r="E180" s="18" t="s">
        <v>39</v>
      </c>
      <c r="F180" s="322">
        <v>14.215999999999999</v>
      </c>
      <c r="G180" s="40"/>
      <c r="H180" s="46"/>
    </row>
    <row r="181" s="2" customFormat="1" ht="16.8" customHeight="1">
      <c r="A181" s="40"/>
      <c r="B181" s="46"/>
      <c r="C181" s="321" t="s">
        <v>213</v>
      </c>
      <c r="D181" s="321" t="s">
        <v>190</v>
      </c>
      <c r="E181" s="18" t="s">
        <v>39</v>
      </c>
      <c r="F181" s="322">
        <v>14.215999999999999</v>
      </c>
      <c r="G181" s="40"/>
      <c r="H181" s="46"/>
    </row>
    <row r="182" s="2" customFormat="1" ht="16.8" customHeight="1">
      <c r="A182" s="40"/>
      <c r="B182" s="46"/>
      <c r="C182" s="317" t="s">
        <v>502</v>
      </c>
      <c r="D182" s="318" t="s">
        <v>503</v>
      </c>
      <c r="E182" s="319" t="s">
        <v>133</v>
      </c>
      <c r="F182" s="320">
        <v>28.800000000000001</v>
      </c>
      <c r="G182" s="40"/>
      <c r="H182" s="46"/>
    </row>
    <row r="183" s="2" customFormat="1" ht="16.8" customHeight="1">
      <c r="A183" s="40"/>
      <c r="B183" s="46"/>
      <c r="C183" s="321" t="s">
        <v>39</v>
      </c>
      <c r="D183" s="321" t="s">
        <v>565</v>
      </c>
      <c r="E183" s="18" t="s">
        <v>39</v>
      </c>
      <c r="F183" s="322">
        <v>28.800000000000001</v>
      </c>
      <c r="G183" s="40"/>
      <c r="H183" s="46"/>
    </row>
    <row r="184" s="2" customFormat="1" ht="16.8" customHeight="1">
      <c r="A184" s="40"/>
      <c r="B184" s="46"/>
      <c r="C184" s="321" t="s">
        <v>502</v>
      </c>
      <c r="D184" s="321" t="s">
        <v>190</v>
      </c>
      <c r="E184" s="18" t="s">
        <v>39</v>
      </c>
      <c r="F184" s="322">
        <v>28.800000000000001</v>
      </c>
      <c r="G184" s="40"/>
      <c r="H184" s="46"/>
    </row>
    <row r="185" s="2" customFormat="1" ht="16.8" customHeight="1">
      <c r="A185" s="40"/>
      <c r="B185" s="46"/>
      <c r="C185" s="323" t="s">
        <v>651</v>
      </c>
      <c r="D185" s="40"/>
      <c r="E185" s="40"/>
      <c r="F185" s="40"/>
      <c r="G185" s="40"/>
      <c r="H185" s="46"/>
    </row>
    <row r="186" s="2" customFormat="1" ht="16.8" customHeight="1">
      <c r="A186" s="40"/>
      <c r="B186" s="46"/>
      <c r="C186" s="321" t="s">
        <v>560</v>
      </c>
      <c r="D186" s="321" t="s">
        <v>561</v>
      </c>
      <c r="E186" s="18" t="s">
        <v>133</v>
      </c>
      <c r="F186" s="322">
        <v>28.800000000000001</v>
      </c>
      <c r="G186" s="40"/>
      <c r="H186" s="46"/>
    </row>
    <row r="187" s="2" customFormat="1">
      <c r="A187" s="40"/>
      <c r="B187" s="46"/>
      <c r="C187" s="321" t="s">
        <v>201</v>
      </c>
      <c r="D187" s="321" t="s">
        <v>202</v>
      </c>
      <c r="E187" s="18" t="s">
        <v>137</v>
      </c>
      <c r="F187" s="322">
        <v>72</v>
      </c>
      <c r="G187" s="40"/>
      <c r="H187" s="46"/>
    </row>
    <row r="188" s="2" customFormat="1">
      <c r="A188" s="40"/>
      <c r="B188" s="46"/>
      <c r="C188" s="321" t="s">
        <v>368</v>
      </c>
      <c r="D188" s="321" t="s">
        <v>369</v>
      </c>
      <c r="E188" s="18" t="s">
        <v>137</v>
      </c>
      <c r="F188" s="322">
        <v>288</v>
      </c>
      <c r="G188" s="40"/>
      <c r="H188" s="46"/>
    </row>
    <row r="189" s="2" customFormat="1" ht="16.8" customHeight="1">
      <c r="A189" s="40"/>
      <c r="B189" s="46"/>
      <c r="C189" s="321" t="s">
        <v>373</v>
      </c>
      <c r="D189" s="321" t="s">
        <v>374</v>
      </c>
      <c r="E189" s="18" t="s">
        <v>137</v>
      </c>
      <c r="F189" s="322">
        <v>72</v>
      </c>
      <c r="G189" s="40"/>
      <c r="H189" s="46"/>
    </row>
    <row r="190" s="2" customFormat="1" ht="16.8" customHeight="1">
      <c r="A190" s="40"/>
      <c r="B190" s="46"/>
      <c r="C190" s="317" t="s">
        <v>508</v>
      </c>
      <c r="D190" s="318" t="s">
        <v>509</v>
      </c>
      <c r="E190" s="319" t="s">
        <v>133</v>
      </c>
      <c r="F190" s="320">
        <v>60</v>
      </c>
      <c r="G190" s="40"/>
      <c r="H190" s="46"/>
    </row>
    <row r="191" s="2" customFormat="1" ht="16.8" customHeight="1">
      <c r="A191" s="40"/>
      <c r="B191" s="46"/>
      <c r="C191" s="321" t="s">
        <v>39</v>
      </c>
      <c r="D191" s="321" t="s">
        <v>532</v>
      </c>
      <c r="E191" s="18" t="s">
        <v>39</v>
      </c>
      <c r="F191" s="322">
        <v>60</v>
      </c>
      <c r="G191" s="40"/>
      <c r="H191" s="46"/>
    </row>
    <row r="192" s="2" customFormat="1" ht="16.8" customHeight="1">
      <c r="A192" s="40"/>
      <c r="B192" s="46"/>
      <c r="C192" s="321" t="s">
        <v>508</v>
      </c>
      <c r="D192" s="321" t="s">
        <v>190</v>
      </c>
      <c r="E192" s="18" t="s">
        <v>39</v>
      </c>
      <c r="F192" s="322">
        <v>60</v>
      </c>
      <c r="G192" s="40"/>
      <c r="H192" s="46"/>
    </row>
    <row r="193" s="2" customFormat="1" ht="16.8" customHeight="1">
      <c r="A193" s="40"/>
      <c r="B193" s="46"/>
      <c r="C193" s="323" t="s">
        <v>651</v>
      </c>
      <c r="D193" s="40"/>
      <c r="E193" s="40"/>
      <c r="F193" s="40"/>
      <c r="G193" s="40"/>
      <c r="H193" s="46"/>
    </row>
    <row r="194" s="2" customFormat="1" ht="16.8" customHeight="1">
      <c r="A194" s="40"/>
      <c r="B194" s="46"/>
      <c r="C194" s="321" t="s">
        <v>527</v>
      </c>
      <c r="D194" s="321" t="s">
        <v>528</v>
      </c>
      <c r="E194" s="18" t="s">
        <v>133</v>
      </c>
      <c r="F194" s="322">
        <v>60</v>
      </c>
      <c r="G194" s="40"/>
      <c r="H194" s="46"/>
    </row>
    <row r="195" s="2" customFormat="1" ht="16.8" customHeight="1">
      <c r="A195" s="40"/>
      <c r="B195" s="46"/>
      <c r="C195" s="321" t="s">
        <v>521</v>
      </c>
      <c r="D195" s="321" t="s">
        <v>522</v>
      </c>
      <c r="E195" s="18" t="s">
        <v>133</v>
      </c>
      <c r="F195" s="322">
        <v>700</v>
      </c>
      <c r="G195" s="40"/>
      <c r="H195" s="46"/>
    </row>
    <row r="196" s="2" customFormat="1" ht="16.8" customHeight="1">
      <c r="A196" s="40"/>
      <c r="B196" s="46"/>
      <c r="C196" s="317" t="s">
        <v>505</v>
      </c>
      <c r="D196" s="318" t="s">
        <v>506</v>
      </c>
      <c r="E196" s="319" t="s">
        <v>133</v>
      </c>
      <c r="F196" s="320">
        <v>760</v>
      </c>
      <c r="G196" s="40"/>
      <c r="H196" s="46"/>
    </row>
    <row r="197" s="2" customFormat="1" ht="16.8" customHeight="1">
      <c r="A197" s="40"/>
      <c r="B197" s="46"/>
      <c r="C197" s="321" t="s">
        <v>39</v>
      </c>
      <c r="D197" s="321" t="s">
        <v>519</v>
      </c>
      <c r="E197" s="18" t="s">
        <v>39</v>
      </c>
      <c r="F197" s="322">
        <v>240</v>
      </c>
      <c r="G197" s="40"/>
      <c r="H197" s="46"/>
    </row>
    <row r="198" s="2" customFormat="1">
      <c r="A198" s="40"/>
      <c r="B198" s="46"/>
      <c r="C198" s="321" t="s">
        <v>39</v>
      </c>
      <c r="D198" s="321" t="s">
        <v>520</v>
      </c>
      <c r="E198" s="18" t="s">
        <v>39</v>
      </c>
      <c r="F198" s="322">
        <v>520</v>
      </c>
      <c r="G198" s="40"/>
      <c r="H198" s="46"/>
    </row>
    <row r="199" s="2" customFormat="1" ht="16.8" customHeight="1">
      <c r="A199" s="40"/>
      <c r="B199" s="46"/>
      <c r="C199" s="321" t="s">
        <v>505</v>
      </c>
      <c r="D199" s="321" t="s">
        <v>190</v>
      </c>
      <c r="E199" s="18" t="s">
        <v>39</v>
      </c>
      <c r="F199" s="322">
        <v>760</v>
      </c>
      <c r="G199" s="40"/>
      <c r="H199" s="46"/>
    </row>
    <row r="200" s="2" customFormat="1" ht="16.8" customHeight="1">
      <c r="A200" s="40"/>
      <c r="B200" s="46"/>
      <c r="C200" s="323" t="s">
        <v>651</v>
      </c>
      <c r="D200" s="40"/>
      <c r="E200" s="40"/>
      <c r="F200" s="40"/>
      <c r="G200" s="40"/>
      <c r="H200" s="46"/>
    </row>
    <row r="201" s="2" customFormat="1">
      <c r="A201" s="40"/>
      <c r="B201" s="46"/>
      <c r="C201" s="321" t="s">
        <v>514</v>
      </c>
      <c r="D201" s="321" t="s">
        <v>515</v>
      </c>
      <c r="E201" s="18" t="s">
        <v>133</v>
      </c>
      <c r="F201" s="322">
        <v>760</v>
      </c>
      <c r="G201" s="40"/>
      <c r="H201" s="46"/>
    </row>
    <row r="202" s="2" customFormat="1" ht="16.8" customHeight="1">
      <c r="A202" s="40"/>
      <c r="B202" s="46"/>
      <c r="C202" s="321" t="s">
        <v>521</v>
      </c>
      <c r="D202" s="321" t="s">
        <v>522</v>
      </c>
      <c r="E202" s="18" t="s">
        <v>133</v>
      </c>
      <c r="F202" s="322">
        <v>700</v>
      </c>
      <c r="G202" s="40"/>
      <c r="H202" s="46"/>
    </row>
    <row r="203" s="2" customFormat="1" ht="26.4" customHeight="1">
      <c r="A203" s="40"/>
      <c r="B203" s="46"/>
      <c r="C203" s="316" t="s">
        <v>662</v>
      </c>
      <c r="D203" s="316" t="s">
        <v>126</v>
      </c>
      <c r="E203" s="40"/>
      <c r="F203" s="40"/>
      <c r="G203" s="40"/>
      <c r="H203" s="46"/>
    </row>
    <row r="204" s="2" customFormat="1" ht="16.8" customHeight="1">
      <c r="A204" s="40"/>
      <c r="B204" s="46"/>
      <c r="C204" s="317" t="s">
        <v>663</v>
      </c>
      <c r="D204" s="318" t="s">
        <v>39</v>
      </c>
      <c r="E204" s="319" t="s">
        <v>172</v>
      </c>
      <c r="F204" s="320">
        <v>0.20000000000000001</v>
      </c>
      <c r="G204" s="40"/>
      <c r="H204" s="46"/>
    </row>
    <row r="205" s="2" customFormat="1" ht="16.8" customHeight="1">
      <c r="A205" s="40"/>
      <c r="B205" s="46"/>
      <c r="C205" s="321" t="s">
        <v>39</v>
      </c>
      <c r="D205" s="321" t="s">
        <v>664</v>
      </c>
      <c r="E205" s="18" t="s">
        <v>39</v>
      </c>
      <c r="F205" s="322">
        <v>0.20000000000000001</v>
      </c>
      <c r="G205" s="40"/>
      <c r="H205" s="46"/>
    </row>
    <row r="206" s="2" customFormat="1" ht="16.8" customHeight="1">
      <c r="A206" s="40"/>
      <c r="B206" s="46"/>
      <c r="C206" s="321" t="s">
        <v>663</v>
      </c>
      <c r="D206" s="321" t="s">
        <v>190</v>
      </c>
      <c r="E206" s="18" t="s">
        <v>39</v>
      </c>
      <c r="F206" s="322">
        <v>0.20000000000000001</v>
      </c>
      <c r="G206" s="40"/>
      <c r="H206" s="46"/>
    </row>
    <row r="207" s="2" customFormat="1" ht="7.44" customHeight="1">
      <c r="A207" s="40"/>
      <c r="B207" s="177"/>
      <c r="C207" s="178"/>
      <c r="D207" s="178"/>
      <c r="E207" s="178"/>
      <c r="F207" s="178"/>
      <c r="G207" s="178"/>
      <c r="H207" s="46"/>
    </row>
    <row r="208" s="2" customFormat="1">
      <c r="A208" s="40"/>
      <c r="B208" s="40"/>
      <c r="C208" s="40"/>
      <c r="D208" s="40"/>
      <c r="E208" s="40"/>
      <c r="F208" s="40"/>
      <c r="G208" s="40"/>
      <c r="H208" s="40"/>
    </row>
  </sheetData>
  <sheetProtection sheet="1" formatColumns="0" formatRows="0" objects="1" scenarios="1" spinCount="100000" saltValue="j27odKyw/s7JOKStuJD2nnEoHQd63rloULbxMGXT79WaRBqvwBzpKB84iIZWugrXY93NxN+phJWVH+IHS5//ng==" hashValue="CoBYwD/mjSc62ielDFuuFFhWk7EFH1WL9+LKOQdZGlVkY2fUNMeWgxLKKmFooLwrlghd/uGnswSY+TzV0DZE7Q==" algorithmName="SHA-512" password="CC35"/>
  <mergeCells count="2">
    <mergeCell ref="D5:F5"/>
    <mergeCell ref="D6:F6"/>
  </mergeCells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4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4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94</v>
      </c>
      <c r="AZ2" s="142" t="s">
        <v>131</v>
      </c>
      <c r="BA2" s="142" t="s">
        <v>132</v>
      </c>
      <c r="BB2" s="142" t="s">
        <v>133</v>
      </c>
      <c r="BC2" s="142" t="s">
        <v>134</v>
      </c>
      <c r="BD2" s="142" t="s">
        <v>89</v>
      </c>
    </row>
    <row r="3" hidden="1" s="1" customFormat="1" ht="6.96" customHeight="1">
      <c r="B3" s="143"/>
      <c r="C3" s="144"/>
      <c r="D3" s="144"/>
      <c r="E3" s="144"/>
      <c r="F3" s="144"/>
      <c r="G3" s="144"/>
      <c r="H3" s="144"/>
      <c r="I3" s="145"/>
      <c r="J3" s="144"/>
      <c r="K3" s="144"/>
      <c r="L3" s="21"/>
      <c r="AT3" s="18" t="s">
        <v>89</v>
      </c>
      <c r="AZ3" s="142" t="s">
        <v>135</v>
      </c>
      <c r="BA3" s="142" t="s">
        <v>136</v>
      </c>
      <c r="BB3" s="142" t="s">
        <v>137</v>
      </c>
      <c r="BC3" s="142" t="s">
        <v>138</v>
      </c>
      <c r="BD3" s="142" t="s">
        <v>89</v>
      </c>
    </row>
    <row r="4" hidden="1" s="1" customFormat="1" ht="24.96" customHeight="1">
      <c r="B4" s="21"/>
      <c r="D4" s="146" t="s">
        <v>139</v>
      </c>
      <c r="I4" s="141"/>
      <c r="L4" s="21"/>
      <c r="M4" s="147" t="s">
        <v>10</v>
      </c>
      <c r="AT4" s="18" t="s">
        <v>41</v>
      </c>
    </row>
    <row r="5" hidden="1" s="1" customFormat="1" ht="6.96" customHeight="1">
      <c r="B5" s="21"/>
      <c r="I5" s="141"/>
      <c r="L5" s="21"/>
    </row>
    <row r="6" hidden="1" s="1" customFormat="1" ht="12" customHeight="1">
      <c r="B6" s="21"/>
      <c r="D6" s="148" t="s">
        <v>16</v>
      </c>
      <c r="I6" s="141"/>
      <c r="L6" s="21"/>
    </row>
    <row r="7" hidden="1" s="1" customFormat="1" ht="16.5" customHeight="1">
      <c r="B7" s="21"/>
      <c r="E7" s="149" t="str">
        <f>'Rekapitulace stavby'!K6</f>
        <v>Oprava odvodnění v žst. Kadaň Prunéřov</v>
      </c>
      <c r="F7" s="148"/>
      <c r="G7" s="148"/>
      <c r="H7" s="148"/>
      <c r="I7" s="141"/>
      <c r="L7" s="21"/>
    </row>
    <row r="8" hidden="1" s="1" customFormat="1" ht="12" customHeight="1">
      <c r="B8" s="21"/>
      <c r="D8" s="148" t="s">
        <v>140</v>
      </c>
      <c r="I8" s="141"/>
      <c r="L8" s="21"/>
    </row>
    <row r="9" hidden="1" s="2" customFormat="1" ht="16.5" customHeight="1">
      <c r="A9" s="40"/>
      <c r="B9" s="46"/>
      <c r="C9" s="40"/>
      <c r="D9" s="40"/>
      <c r="E9" s="149" t="s">
        <v>141</v>
      </c>
      <c r="F9" s="40"/>
      <c r="G9" s="40"/>
      <c r="H9" s="40"/>
      <c r="I9" s="150"/>
      <c r="J9" s="40"/>
      <c r="K9" s="40"/>
      <c r="L9" s="151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hidden="1" s="2" customFormat="1" ht="12" customHeight="1">
      <c r="A10" s="40"/>
      <c r="B10" s="46"/>
      <c r="C10" s="40"/>
      <c r="D10" s="148" t="s">
        <v>142</v>
      </c>
      <c r="E10" s="40"/>
      <c r="F10" s="40"/>
      <c r="G10" s="40"/>
      <c r="H10" s="40"/>
      <c r="I10" s="150"/>
      <c r="J10" s="40"/>
      <c r="K10" s="40"/>
      <c r="L10" s="151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hidden="1" s="2" customFormat="1" ht="16.5" customHeight="1">
      <c r="A11" s="40"/>
      <c r="B11" s="46"/>
      <c r="C11" s="40"/>
      <c r="D11" s="40"/>
      <c r="E11" s="152" t="s">
        <v>143</v>
      </c>
      <c r="F11" s="40"/>
      <c r="G11" s="40"/>
      <c r="H11" s="40"/>
      <c r="I11" s="150"/>
      <c r="J11" s="40"/>
      <c r="K11" s="40"/>
      <c r="L11" s="151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hidden="1" s="2" customFormat="1">
      <c r="A12" s="40"/>
      <c r="B12" s="46"/>
      <c r="C12" s="40"/>
      <c r="D12" s="40"/>
      <c r="E12" s="40"/>
      <c r="F12" s="40"/>
      <c r="G12" s="40"/>
      <c r="H12" s="40"/>
      <c r="I12" s="150"/>
      <c r="J12" s="40"/>
      <c r="K12" s="40"/>
      <c r="L12" s="151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hidden="1" s="2" customFormat="1" ht="12" customHeight="1">
      <c r="A13" s="40"/>
      <c r="B13" s="46"/>
      <c r="C13" s="40"/>
      <c r="D13" s="148" t="s">
        <v>18</v>
      </c>
      <c r="E13" s="40"/>
      <c r="F13" s="136" t="s">
        <v>39</v>
      </c>
      <c r="G13" s="40"/>
      <c r="H13" s="40"/>
      <c r="I13" s="153" t="s">
        <v>20</v>
      </c>
      <c r="J13" s="136" t="s">
        <v>39</v>
      </c>
      <c r="K13" s="40"/>
      <c r="L13" s="151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hidden="1" s="2" customFormat="1" ht="12" customHeight="1">
      <c r="A14" s="40"/>
      <c r="B14" s="46"/>
      <c r="C14" s="40"/>
      <c r="D14" s="148" t="s">
        <v>22</v>
      </c>
      <c r="E14" s="40"/>
      <c r="F14" s="136" t="s">
        <v>23</v>
      </c>
      <c r="G14" s="40"/>
      <c r="H14" s="40"/>
      <c r="I14" s="153" t="s">
        <v>24</v>
      </c>
      <c r="J14" s="154" t="str">
        <f>'Rekapitulace stavby'!AN8</f>
        <v>21. 4. 2020</v>
      </c>
      <c r="K14" s="40"/>
      <c r="L14" s="151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hidden="1" s="2" customFormat="1" ht="10.8" customHeight="1">
      <c r="A15" s="40"/>
      <c r="B15" s="46"/>
      <c r="C15" s="40"/>
      <c r="D15" s="40"/>
      <c r="E15" s="40"/>
      <c r="F15" s="40"/>
      <c r="G15" s="40"/>
      <c r="H15" s="40"/>
      <c r="I15" s="150"/>
      <c r="J15" s="40"/>
      <c r="K15" s="40"/>
      <c r="L15" s="151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hidden="1" s="2" customFormat="1" ht="12" customHeight="1">
      <c r="A16" s="40"/>
      <c r="B16" s="46"/>
      <c r="C16" s="40"/>
      <c r="D16" s="148" t="s">
        <v>30</v>
      </c>
      <c r="E16" s="40"/>
      <c r="F16" s="40"/>
      <c r="G16" s="40"/>
      <c r="H16" s="40"/>
      <c r="I16" s="153" t="s">
        <v>31</v>
      </c>
      <c r="J16" s="136" t="s">
        <v>32</v>
      </c>
      <c r="K16" s="40"/>
      <c r="L16" s="151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hidden="1" s="2" customFormat="1" ht="18" customHeight="1">
      <c r="A17" s="40"/>
      <c r="B17" s="46"/>
      <c r="C17" s="40"/>
      <c r="D17" s="40"/>
      <c r="E17" s="136" t="s">
        <v>33</v>
      </c>
      <c r="F17" s="40"/>
      <c r="G17" s="40"/>
      <c r="H17" s="40"/>
      <c r="I17" s="153" t="s">
        <v>34</v>
      </c>
      <c r="J17" s="136" t="s">
        <v>35</v>
      </c>
      <c r="K17" s="40"/>
      <c r="L17" s="151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hidden="1" s="2" customFormat="1" ht="6.96" customHeight="1">
      <c r="A18" s="40"/>
      <c r="B18" s="46"/>
      <c r="C18" s="40"/>
      <c r="D18" s="40"/>
      <c r="E18" s="40"/>
      <c r="F18" s="40"/>
      <c r="G18" s="40"/>
      <c r="H18" s="40"/>
      <c r="I18" s="150"/>
      <c r="J18" s="40"/>
      <c r="K18" s="40"/>
      <c r="L18" s="151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hidden="1" s="2" customFormat="1" ht="12" customHeight="1">
      <c r="A19" s="40"/>
      <c r="B19" s="46"/>
      <c r="C19" s="40"/>
      <c r="D19" s="148" t="s">
        <v>36</v>
      </c>
      <c r="E19" s="40"/>
      <c r="F19" s="40"/>
      <c r="G19" s="40"/>
      <c r="H19" s="40"/>
      <c r="I19" s="153" t="s">
        <v>31</v>
      </c>
      <c r="J19" s="34" t="str">
        <f>'Rekapitulace stavby'!AN13</f>
        <v>Vyplň údaj</v>
      </c>
      <c r="K19" s="40"/>
      <c r="L19" s="151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hidden="1" s="2" customFormat="1" ht="18" customHeight="1">
      <c r="A20" s="40"/>
      <c r="B20" s="46"/>
      <c r="C20" s="40"/>
      <c r="D20" s="40"/>
      <c r="E20" s="34" t="str">
        <f>'Rekapitulace stavby'!E14</f>
        <v>Vyplň údaj</v>
      </c>
      <c r="F20" s="136"/>
      <c r="G20" s="136"/>
      <c r="H20" s="136"/>
      <c r="I20" s="153" t="s">
        <v>34</v>
      </c>
      <c r="J20" s="34" t="str">
        <f>'Rekapitulace stavby'!AN14</f>
        <v>Vyplň údaj</v>
      </c>
      <c r="K20" s="40"/>
      <c r="L20" s="151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hidden="1" s="2" customFormat="1" ht="6.96" customHeight="1">
      <c r="A21" s="40"/>
      <c r="B21" s="46"/>
      <c r="C21" s="40"/>
      <c r="D21" s="40"/>
      <c r="E21" s="40"/>
      <c r="F21" s="40"/>
      <c r="G21" s="40"/>
      <c r="H21" s="40"/>
      <c r="I21" s="150"/>
      <c r="J21" s="40"/>
      <c r="K21" s="40"/>
      <c r="L21" s="151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hidden="1" s="2" customFormat="1" ht="12" customHeight="1">
      <c r="A22" s="40"/>
      <c r="B22" s="46"/>
      <c r="C22" s="40"/>
      <c r="D22" s="148" t="s">
        <v>38</v>
      </c>
      <c r="E22" s="40"/>
      <c r="F22" s="40"/>
      <c r="G22" s="40"/>
      <c r="H22" s="40"/>
      <c r="I22" s="153" t="s">
        <v>31</v>
      </c>
      <c r="J22" s="136" t="str">
        <f>IF('Rekapitulace stavby'!AN16="","",'Rekapitulace stavby'!AN16)</f>
        <v/>
      </c>
      <c r="K22" s="40"/>
      <c r="L22" s="151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hidden="1" s="2" customFormat="1" ht="18" customHeight="1">
      <c r="A23" s="40"/>
      <c r="B23" s="46"/>
      <c r="C23" s="40"/>
      <c r="D23" s="40"/>
      <c r="E23" s="136" t="str">
        <f>IF('Rekapitulace stavby'!E17="","",'Rekapitulace stavby'!E17)</f>
        <v xml:space="preserve"> </v>
      </c>
      <c r="F23" s="40"/>
      <c r="G23" s="40"/>
      <c r="H23" s="40"/>
      <c r="I23" s="153" t="s">
        <v>34</v>
      </c>
      <c r="J23" s="136" t="str">
        <f>IF('Rekapitulace stavby'!AN17="","",'Rekapitulace stavby'!AN17)</f>
        <v/>
      </c>
      <c r="K23" s="40"/>
      <c r="L23" s="151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hidden="1" s="2" customFormat="1" ht="6.96" customHeight="1">
      <c r="A24" s="40"/>
      <c r="B24" s="46"/>
      <c r="C24" s="40"/>
      <c r="D24" s="40"/>
      <c r="E24" s="40"/>
      <c r="F24" s="40"/>
      <c r="G24" s="40"/>
      <c r="H24" s="40"/>
      <c r="I24" s="150"/>
      <c r="J24" s="40"/>
      <c r="K24" s="40"/>
      <c r="L24" s="151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hidden="1" s="2" customFormat="1" ht="12" customHeight="1">
      <c r="A25" s="40"/>
      <c r="B25" s="46"/>
      <c r="C25" s="40"/>
      <c r="D25" s="148" t="s">
        <v>42</v>
      </c>
      <c r="E25" s="40"/>
      <c r="F25" s="40"/>
      <c r="G25" s="40"/>
      <c r="H25" s="40"/>
      <c r="I25" s="153" t="s">
        <v>31</v>
      </c>
      <c r="J25" s="136" t="s">
        <v>39</v>
      </c>
      <c r="K25" s="40"/>
      <c r="L25" s="151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hidden="1" s="2" customFormat="1" ht="18" customHeight="1">
      <c r="A26" s="40"/>
      <c r="B26" s="46"/>
      <c r="C26" s="40"/>
      <c r="D26" s="40"/>
      <c r="E26" s="136" t="s">
        <v>43</v>
      </c>
      <c r="F26" s="40"/>
      <c r="G26" s="40"/>
      <c r="H26" s="40"/>
      <c r="I26" s="153" t="s">
        <v>34</v>
      </c>
      <c r="J26" s="136" t="s">
        <v>39</v>
      </c>
      <c r="K26" s="40"/>
      <c r="L26" s="151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hidden="1" s="2" customFormat="1" ht="6.96" customHeight="1">
      <c r="A27" s="40"/>
      <c r="B27" s="46"/>
      <c r="C27" s="40"/>
      <c r="D27" s="40"/>
      <c r="E27" s="40"/>
      <c r="F27" s="40"/>
      <c r="G27" s="40"/>
      <c r="H27" s="40"/>
      <c r="I27" s="150"/>
      <c r="J27" s="40"/>
      <c r="K27" s="40"/>
      <c r="L27" s="151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hidden="1" s="2" customFormat="1" ht="12" customHeight="1">
      <c r="A28" s="40"/>
      <c r="B28" s="46"/>
      <c r="C28" s="40"/>
      <c r="D28" s="148" t="s">
        <v>44</v>
      </c>
      <c r="E28" s="40"/>
      <c r="F28" s="40"/>
      <c r="G28" s="40"/>
      <c r="H28" s="40"/>
      <c r="I28" s="150"/>
      <c r="J28" s="40"/>
      <c r="K28" s="40"/>
      <c r="L28" s="151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hidden="1" s="8" customFormat="1" ht="83.25" customHeight="1">
      <c r="A29" s="155"/>
      <c r="B29" s="156"/>
      <c r="C29" s="155"/>
      <c r="D29" s="155"/>
      <c r="E29" s="157" t="s">
        <v>45</v>
      </c>
      <c r="F29" s="157"/>
      <c r="G29" s="157"/>
      <c r="H29" s="157"/>
      <c r="I29" s="158"/>
      <c r="J29" s="155"/>
      <c r="K29" s="155"/>
      <c r="L29" s="159"/>
      <c r="S29" s="155"/>
      <c r="T29" s="155"/>
      <c r="U29" s="155"/>
      <c r="V29" s="155"/>
      <c r="W29" s="155"/>
      <c r="X29" s="155"/>
      <c r="Y29" s="155"/>
      <c r="Z29" s="155"/>
      <c r="AA29" s="155"/>
      <c r="AB29" s="155"/>
      <c r="AC29" s="155"/>
      <c r="AD29" s="155"/>
      <c r="AE29" s="155"/>
    </row>
    <row r="30" hidden="1" s="2" customFormat="1" ht="6.96" customHeight="1">
      <c r="A30" s="40"/>
      <c r="B30" s="46"/>
      <c r="C30" s="40"/>
      <c r="D30" s="40"/>
      <c r="E30" s="40"/>
      <c r="F30" s="40"/>
      <c r="G30" s="40"/>
      <c r="H30" s="40"/>
      <c r="I30" s="150"/>
      <c r="J30" s="40"/>
      <c r="K30" s="40"/>
      <c r="L30" s="151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hidden="1" s="2" customFormat="1" ht="6.96" customHeight="1">
      <c r="A31" s="40"/>
      <c r="B31" s="46"/>
      <c r="C31" s="40"/>
      <c r="D31" s="160"/>
      <c r="E31" s="160"/>
      <c r="F31" s="160"/>
      <c r="G31" s="160"/>
      <c r="H31" s="160"/>
      <c r="I31" s="161"/>
      <c r="J31" s="160"/>
      <c r="K31" s="160"/>
      <c r="L31" s="151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hidden="1" s="2" customFormat="1" ht="25.44" customHeight="1">
      <c r="A32" s="40"/>
      <c r="B32" s="46"/>
      <c r="C32" s="40"/>
      <c r="D32" s="162" t="s">
        <v>46</v>
      </c>
      <c r="E32" s="40"/>
      <c r="F32" s="40"/>
      <c r="G32" s="40"/>
      <c r="H32" s="40"/>
      <c r="I32" s="150"/>
      <c r="J32" s="163">
        <f>ROUND(J88, 2)</f>
        <v>0</v>
      </c>
      <c r="K32" s="40"/>
      <c r="L32" s="151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hidden="1" s="2" customFormat="1" ht="6.96" customHeight="1">
      <c r="A33" s="40"/>
      <c r="B33" s="46"/>
      <c r="C33" s="40"/>
      <c r="D33" s="160"/>
      <c r="E33" s="160"/>
      <c r="F33" s="160"/>
      <c r="G33" s="160"/>
      <c r="H33" s="160"/>
      <c r="I33" s="161"/>
      <c r="J33" s="160"/>
      <c r="K33" s="160"/>
      <c r="L33" s="151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hidden="1" s="2" customFormat="1" ht="14.4" customHeight="1">
      <c r="A34" s="40"/>
      <c r="B34" s="46"/>
      <c r="C34" s="40"/>
      <c r="D34" s="40"/>
      <c r="E34" s="40"/>
      <c r="F34" s="164" t="s">
        <v>48</v>
      </c>
      <c r="G34" s="40"/>
      <c r="H34" s="40"/>
      <c r="I34" s="165" t="s">
        <v>47</v>
      </c>
      <c r="J34" s="164" t="s">
        <v>49</v>
      </c>
      <c r="K34" s="40"/>
      <c r="L34" s="151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166" t="s">
        <v>50</v>
      </c>
      <c r="E35" s="148" t="s">
        <v>51</v>
      </c>
      <c r="F35" s="167">
        <f>ROUND((SUM(BE88:BE115)),  2)</f>
        <v>0</v>
      </c>
      <c r="G35" s="40"/>
      <c r="H35" s="40"/>
      <c r="I35" s="168">
        <v>0.20999999999999999</v>
      </c>
      <c r="J35" s="167">
        <f>ROUND(((SUM(BE88:BE115))*I35),  2)</f>
        <v>0</v>
      </c>
      <c r="K35" s="40"/>
      <c r="L35" s="151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48" t="s">
        <v>52</v>
      </c>
      <c r="F36" s="167">
        <f>ROUND((SUM(BF88:BF115)),  2)</f>
        <v>0</v>
      </c>
      <c r="G36" s="40"/>
      <c r="H36" s="40"/>
      <c r="I36" s="168">
        <v>0.14999999999999999</v>
      </c>
      <c r="J36" s="167">
        <f>ROUND(((SUM(BF88:BF115))*I36),  2)</f>
        <v>0</v>
      </c>
      <c r="K36" s="40"/>
      <c r="L36" s="151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148" t="s">
        <v>50</v>
      </c>
      <c r="E37" s="148" t="s">
        <v>53</v>
      </c>
      <c r="F37" s="167">
        <f>ROUND((SUM(BG88:BG115)),  2)</f>
        <v>0</v>
      </c>
      <c r="G37" s="40"/>
      <c r="H37" s="40"/>
      <c r="I37" s="168">
        <v>0.20999999999999999</v>
      </c>
      <c r="J37" s="167">
        <f>0</f>
        <v>0</v>
      </c>
      <c r="K37" s="40"/>
      <c r="L37" s="151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hidden="1" s="2" customFormat="1" ht="14.4" customHeight="1">
      <c r="A38" s="40"/>
      <c r="B38" s="46"/>
      <c r="C38" s="40"/>
      <c r="D38" s="40"/>
      <c r="E38" s="148" t="s">
        <v>54</v>
      </c>
      <c r="F38" s="167">
        <f>ROUND((SUM(BH88:BH115)),  2)</f>
        <v>0</v>
      </c>
      <c r="G38" s="40"/>
      <c r="H38" s="40"/>
      <c r="I38" s="168">
        <v>0.14999999999999999</v>
      </c>
      <c r="J38" s="167">
        <f>0</f>
        <v>0</v>
      </c>
      <c r="K38" s="40"/>
      <c r="L38" s="151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8" t="s">
        <v>55</v>
      </c>
      <c r="F39" s="167">
        <f>ROUND((SUM(BI88:BI115)),  2)</f>
        <v>0</v>
      </c>
      <c r="G39" s="40"/>
      <c r="H39" s="40"/>
      <c r="I39" s="168">
        <v>0</v>
      </c>
      <c r="J39" s="167">
        <f>0</f>
        <v>0</v>
      </c>
      <c r="K39" s="40"/>
      <c r="L39" s="151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hidden="1" s="2" customFormat="1" ht="6.96" customHeight="1">
      <c r="A40" s="40"/>
      <c r="B40" s="46"/>
      <c r="C40" s="40"/>
      <c r="D40" s="40"/>
      <c r="E40" s="40"/>
      <c r="F40" s="40"/>
      <c r="G40" s="40"/>
      <c r="H40" s="40"/>
      <c r="I40" s="150"/>
      <c r="J40" s="40"/>
      <c r="K40" s="40"/>
      <c r="L40" s="151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hidden="1" s="2" customFormat="1" ht="25.44" customHeight="1">
      <c r="A41" s="40"/>
      <c r="B41" s="46"/>
      <c r="C41" s="169"/>
      <c r="D41" s="170" t="s">
        <v>56</v>
      </c>
      <c r="E41" s="171"/>
      <c r="F41" s="171"/>
      <c r="G41" s="172" t="s">
        <v>57</v>
      </c>
      <c r="H41" s="173" t="s">
        <v>58</v>
      </c>
      <c r="I41" s="174"/>
      <c r="J41" s="175">
        <f>SUM(J32:J39)</f>
        <v>0</v>
      </c>
      <c r="K41" s="176"/>
      <c r="L41" s="151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hidden="1" s="2" customFormat="1" ht="14.4" customHeight="1">
      <c r="A42" s="40"/>
      <c r="B42" s="177"/>
      <c r="C42" s="178"/>
      <c r="D42" s="178"/>
      <c r="E42" s="178"/>
      <c r="F42" s="178"/>
      <c r="G42" s="178"/>
      <c r="H42" s="178"/>
      <c r="I42" s="179"/>
      <c r="J42" s="178"/>
      <c r="K42" s="178"/>
      <c r="L42" s="151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3" hidden="1"/>
    <row r="44" hidden="1"/>
    <row r="45" hidden="1"/>
    <row r="46" hidden="1" s="2" customFormat="1" ht="6.96" customHeight="1">
      <c r="A46" s="40"/>
      <c r="B46" s="180"/>
      <c r="C46" s="181"/>
      <c r="D46" s="181"/>
      <c r="E46" s="181"/>
      <c r="F46" s="181"/>
      <c r="G46" s="181"/>
      <c r="H46" s="181"/>
      <c r="I46" s="182"/>
      <c r="J46" s="181"/>
      <c r="K46" s="181"/>
      <c r="L46" s="151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hidden="1" s="2" customFormat="1" ht="24.96" customHeight="1">
      <c r="A47" s="40"/>
      <c r="B47" s="41"/>
      <c r="C47" s="24" t="s">
        <v>144</v>
      </c>
      <c r="D47" s="42"/>
      <c r="E47" s="42"/>
      <c r="F47" s="42"/>
      <c r="G47" s="42"/>
      <c r="H47" s="42"/>
      <c r="I47" s="150"/>
      <c r="J47" s="42"/>
      <c r="K47" s="42"/>
      <c r="L47" s="151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hidden="1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150"/>
      <c r="J48" s="42"/>
      <c r="K48" s="42"/>
      <c r="L48" s="151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hidden="1" s="2" customFormat="1" ht="12" customHeight="1">
      <c r="A49" s="40"/>
      <c r="B49" s="41"/>
      <c r="C49" s="33" t="s">
        <v>16</v>
      </c>
      <c r="D49" s="42"/>
      <c r="E49" s="42"/>
      <c r="F49" s="42"/>
      <c r="G49" s="42"/>
      <c r="H49" s="42"/>
      <c r="I49" s="150"/>
      <c r="J49" s="42"/>
      <c r="K49" s="42"/>
      <c r="L49" s="151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hidden="1" s="2" customFormat="1" ht="16.5" customHeight="1">
      <c r="A50" s="40"/>
      <c r="B50" s="41"/>
      <c r="C50" s="42"/>
      <c r="D50" s="42"/>
      <c r="E50" s="183" t="str">
        <f>E7</f>
        <v>Oprava odvodnění v žst. Kadaň Prunéřov</v>
      </c>
      <c r="F50" s="33"/>
      <c r="G50" s="33"/>
      <c r="H50" s="33"/>
      <c r="I50" s="150"/>
      <c r="J50" s="42"/>
      <c r="K50" s="42"/>
      <c r="L50" s="151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hidden="1" s="1" customFormat="1" ht="12" customHeight="1">
      <c r="B51" s="22"/>
      <c r="C51" s="33" t="s">
        <v>140</v>
      </c>
      <c r="D51" s="23"/>
      <c r="E51" s="23"/>
      <c r="F51" s="23"/>
      <c r="G51" s="23"/>
      <c r="H51" s="23"/>
      <c r="I51" s="141"/>
      <c r="J51" s="23"/>
      <c r="K51" s="23"/>
      <c r="L51" s="21"/>
    </row>
    <row r="52" hidden="1" s="2" customFormat="1" ht="16.5" customHeight="1">
      <c r="A52" s="40"/>
      <c r="B52" s="41"/>
      <c r="C52" s="42"/>
      <c r="D52" s="42"/>
      <c r="E52" s="183" t="s">
        <v>141</v>
      </c>
      <c r="F52" s="42"/>
      <c r="G52" s="42"/>
      <c r="H52" s="42"/>
      <c r="I52" s="150"/>
      <c r="J52" s="42"/>
      <c r="K52" s="42"/>
      <c r="L52" s="151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hidden="1" s="2" customFormat="1" ht="12" customHeight="1">
      <c r="A53" s="40"/>
      <c r="B53" s="41"/>
      <c r="C53" s="33" t="s">
        <v>142</v>
      </c>
      <c r="D53" s="42"/>
      <c r="E53" s="42"/>
      <c r="F53" s="42"/>
      <c r="G53" s="42"/>
      <c r="H53" s="42"/>
      <c r="I53" s="150"/>
      <c r="J53" s="42"/>
      <c r="K53" s="42"/>
      <c r="L53" s="151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hidden="1" s="2" customFormat="1" ht="16.5" customHeight="1">
      <c r="A54" s="40"/>
      <c r="B54" s="41"/>
      <c r="C54" s="42"/>
      <c r="D54" s="42"/>
      <c r="E54" s="72" t="str">
        <f>E11</f>
        <v>Č11 - Příkopy vpravo</v>
      </c>
      <c r="F54" s="42"/>
      <c r="G54" s="42"/>
      <c r="H54" s="42"/>
      <c r="I54" s="150"/>
      <c r="J54" s="42"/>
      <c r="K54" s="42"/>
      <c r="L54" s="151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hidden="1" s="2" customFormat="1" ht="6.96" customHeight="1">
      <c r="A55" s="40"/>
      <c r="B55" s="41"/>
      <c r="C55" s="42"/>
      <c r="D55" s="42"/>
      <c r="E55" s="42"/>
      <c r="F55" s="42"/>
      <c r="G55" s="42"/>
      <c r="H55" s="42"/>
      <c r="I55" s="150"/>
      <c r="J55" s="42"/>
      <c r="K55" s="42"/>
      <c r="L55" s="151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hidden="1" s="2" customFormat="1" ht="12" customHeight="1">
      <c r="A56" s="40"/>
      <c r="B56" s="41"/>
      <c r="C56" s="33" t="s">
        <v>22</v>
      </c>
      <c r="D56" s="42"/>
      <c r="E56" s="42"/>
      <c r="F56" s="28" t="str">
        <f>F14</f>
        <v>TO Kadaň</v>
      </c>
      <c r="G56" s="42"/>
      <c r="H56" s="42"/>
      <c r="I56" s="153" t="s">
        <v>24</v>
      </c>
      <c r="J56" s="75" t="str">
        <f>IF(J14="","",J14)</f>
        <v>21. 4. 2020</v>
      </c>
      <c r="K56" s="42"/>
      <c r="L56" s="151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hidden="1" s="2" customFormat="1" ht="6.96" customHeight="1">
      <c r="A57" s="40"/>
      <c r="B57" s="41"/>
      <c r="C57" s="42"/>
      <c r="D57" s="42"/>
      <c r="E57" s="42"/>
      <c r="F57" s="42"/>
      <c r="G57" s="42"/>
      <c r="H57" s="42"/>
      <c r="I57" s="150"/>
      <c r="J57" s="42"/>
      <c r="K57" s="42"/>
      <c r="L57" s="151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hidden="1" s="2" customFormat="1" ht="15.15" customHeight="1">
      <c r="A58" s="40"/>
      <c r="B58" s="41"/>
      <c r="C58" s="33" t="s">
        <v>30</v>
      </c>
      <c r="D58" s="42"/>
      <c r="E58" s="42"/>
      <c r="F58" s="28" t="str">
        <f>E17</f>
        <v>Správa železnic s.o., OŘ UNL, ST Most</v>
      </c>
      <c r="G58" s="42"/>
      <c r="H58" s="42"/>
      <c r="I58" s="153" t="s">
        <v>38</v>
      </c>
      <c r="J58" s="38" t="str">
        <f>E23</f>
        <v xml:space="preserve"> </v>
      </c>
      <c r="K58" s="42"/>
      <c r="L58" s="151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hidden="1" s="2" customFormat="1" ht="40.05" customHeight="1">
      <c r="A59" s="40"/>
      <c r="B59" s="41"/>
      <c r="C59" s="33" t="s">
        <v>36</v>
      </c>
      <c r="D59" s="42"/>
      <c r="E59" s="42"/>
      <c r="F59" s="28" t="str">
        <f>IF(E20="","",E20)</f>
        <v>Vyplň údaj</v>
      </c>
      <c r="G59" s="42"/>
      <c r="H59" s="42"/>
      <c r="I59" s="153" t="s">
        <v>42</v>
      </c>
      <c r="J59" s="38" t="str">
        <f>E26</f>
        <v>Ing. Horák Jiří, horak@szdc.cz, +420 602155923</v>
      </c>
      <c r="K59" s="42"/>
      <c r="L59" s="151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hidden="1" s="2" customFormat="1" ht="10.32" customHeight="1">
      <c r="A60" s="40"/>
      <c r="B60" s="41"/>
      <c r="C60" s="42"/>
      <c r="D60" s="42"/>
      <c r="E60" s="42"/>
      <c r="F60" s="42"/>
      <c r="G60" s="42"/>
      <c r="H60" s="42"/>
      <c r="I60" s="150"/>
      <c r="J60" s="42"/>
      <c r="K60" s="42"/>
      <c r="L60" s="151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hidden="1" s="2" customFormat="1" ht="29.28" customHeight="1">
      <c r="A61" s="40"/>
      <c r="B61" s="41"/>
      <c r="C61" s="184" t="s">
        <v>145</v>
      </c>
      <c r="D61" s="185"/>
      <c r="E61" s="185"/>
      <c r="F61" s="185"/>
      <c r="G61" s="185"/>
      <c r="H61" s="185"/>
      <c r="I61" s="186"/>
      <c r="J61" s="187" t="s">
        <v>146</v>
      </c>
      <c r="K61" s="185"/>
      <c r="L61" s="151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hidden="1" s="2" customFormat="1" ht="10.32" customHeight="1">
      <c r="A62" s="40"/>
      <c r="B62" s="41"/>
      <c r="C62" s="42"/>
      <c r="D62" s="42"/>
      <c r="E62" s="42"/>
      <c r="F62" s="42"/>
      <c r="G62" s="42"/>
      <c r="H62" s="42"/>
      <c r="I62" s="150"/>
      <c r="J62" s="42"/>
      <c r="K62" s="42"/>
      <c r="L62" s="151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hidden="1" s="2" customFormat="1" ht="22.8" customHeight="1">
      <c r="A63" s="40"/>
      <c r="B63" s="41"/>
      <c r="C63" s="188" t="s">
        <v>78</v>
      </c>
      <c r="D63" s="42"/>
      <c r="E63" s="42"/>
      <c r="F63" s="42"/>
      <c r="G63" s="42"/>
      <c r="H63" s="42"/>
      <c r="I63" s="150"/>
      <c r="J63" s="105">
        <f>J88</f>
        <v>0</v>
      </c>
      <c r="K63" s="42"/>
      <c r="L63" s="151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  <c r="AU63" s="18" t="s">
        <v>147</v>
      </c>
    </row>
    <row r="64" hidden="1" s="9" customFormat="1" ht="24.96" customHeight="1">
      <c r="A64" s="9"/>
      <c r="B64" s="189"/>
      <c r="C64" s="190"/>
      <c r="D64" s="191" t="s">
        <v>148</v>
      </c>
      <c r="E64" s="192"/>
      <c r="F64" s="192"/>
      <c r="G64" s="192"/>
      <c r="H64" s="192"/>
      <c r="I64" s="193"/>
      <c r="J64" s="194">
        <f>J89</f>
        <v>0</v>
      </c>
      <c r="K64" s="190"/>
      <c r="L64" s="195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hidden="1" s="10" customFormat="1" ht="19.92" customHeight="1">
      <c r="A65" s="10"/>
      <c r="B65" s="196"/>
      <c r="C65" s="128"/>
      <c r="D65" s="197" t="s">
        <v>149</v>
      </c>
      <c r="E65" s="198"/>
      <c r="F65" s="198"/>
      <c r="G65" s="198"/>
      <c r="H65" s="198"/>
      <c r="I65" s="199"/>
      <c r="J65" s="200">
        <f>J90</f>
        <v>0</v>
      </c>
      <c r="K65" s="128"/>
      <c r="L65" s="201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hidden="1" s="9" customFormat="1" ht="24.96" customHeight="1">
      <c r="A66" s="9"/>
      <c r="B66" s="189"/>
      <c r="C66" s="190"/>
      <c r="D66" s="191" t="s">
        <v>150</v>
      </c>
      <c r="E66" s="192"/>
      <c r="F66" s="192"/>
      <c r="G66" s="192"/>
      <c r="H66" s="192"/>
      <c r="I66" s="193"/>
      <c r="J66" s="194">
        <f>J105</f>
        <v>0</v>
      </c>
      <c r="K66" s="190"/>
      <c r="L66" s="195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hidden="1" s="2" customFormat="1" ht="21.84" customHeight="1">
      <c r="A67" s="40"/>
      <c r="B67" s="41"/>
      <c r="C67" s="42"/>
      <c r="D67" s="42"/>
      <c r="E67" s="42"/>
      <c r="F67" s="42"/>
      <c r="G67" s="42"/>
      <c r="H67" s="42"/>
      <c r="I67" s="150"/>
      <c r="J67" s="42"/>
      <c r="K67" s="42"/>
      <c r="L67" s="151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</row>
    <row r="68" hidden="1" s="2" customFormat="1" ht="6.96" customHeight="1">
      <c r="A68" s="40"/>
      <c r="B68" s="62"/>
      <c r="C68" s="63"/>
      <c r="D68" s="63"/>
      <c r="E68" s="63"/>
      <c r="F68" s="63"/>
      <c r="G68" s="63"/>
      <c r="H68" s="63"/>
      <c r="I68" s="179"/>
      <c r="J68" s="63"/>
      <c r="K68" s="63"/>
      <c r="L68" s="151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</row>
    <row r="69" hidden="1"/>
    <row r="70" hidden="1"/>
    <row r="71" hidden="1"/>
    <row r="72" s="2" customFormat="1" ht="6.96" customHeight="1">
      <c r="A72" s="40"/>
      <c r="B72" s="64"/>
      <c r="C72" s="65"/>
      <c r="D72" s="65"/>
      <c r="E72" s="65"/>
      <c r="F72" s="65"/>
      <c r="G72" s="65"/>
      <c r="H72" s="65"/>
      <c r="I72" s="182"/>
      <c r="J72" s="65"/>
      <c r="K72" s="65"/>
      <c r="L72" s="151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24.96" customHeight="1">
      <c r="A73" s="40"/>
      <c r="B73" s="41"/>
      <c r="C73" s="24" t="s">
        <v>151</v>
      </c>
      <c r="D73" s="42"/>
      <c r="E73" s="42"/>
      <c r="F73" s="42"/>
      <c r="G73" s="42"/>
      <c r="H73" s="42"/>
      <c r="I73" s="150"/>
      <c r="J73" s="42"/>
      <c r="K73" s="42"/>
      <c r="L73" s="151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6.96" customHeight="1">
      <c r="A74" s="40"/>
      <c r="B74" s="41"/>
      <c r="C74" s="42"/>
      <c r="D74" s="42"/>
      <c r="E74" s="42"/>
      <c r="F74" s="42"/>
      <c r="G74" s="42"/>
      <c r="H74" s="42"/>
      <c r="I74" s="150"/>
      <c r="J74" s="42"/>
      <c r="K74" s="42"/>
      <c r="L74" s="151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2" customHeight="1">
      <c r="A75" s="40"/>
      <c r="B75" s="41"/>
      <c r="C75" s="33" t="s">
        <v>16</v>
      </c>
      <c r="D75" s="42"/>
      <c r="E75" s="42"/>
      <c r="F75" s="42"/>
      <c r="G75" s="42"/>
      <c r="H75" s="42"/>
      <c r="I75" s="150"/>
      <c r="J75" s="42"/>
      <c r="K75" s="42"/>
      <c r="L75" s="151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6.5" customHeight="1">
      <c r="A76" s="40"/>
      <c r="B76" s="41"/>
      <c r="C76" s="42"/>
      <c r="D76" s="42"/>
      <c r="E76" s="183" t="str">
        <f>E7</f>
        <v>Oprava odvodnění v žst. Kadaň Prunéřov</v>
      </c>
      <c r="F76" s="33"/>
      <c r="G76" s="33"/>
      <c r="H76" s="33"/>
      <c r="I76" s="150"/>
      <c r="J76" s="42"/>
      <c r="K76" s="42"/>
      <c r="L76" s="151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1" customFormat="1" ht="12" customHeight="1">
      <c r="B77" s="22"/>
      <c r="C77" s="33" t="s">
        <v>140</v>
      </c>
      <c r="D77" s="23"/>
      <c r="E77" s="23"/>
      <c r="F77" s="23"/>
      <c r="G77" s="23"/>
      <c r="H77" s="23"/>
      <c r="I77" s="141"/>
      <c r="J77" s="23"/>
      <c r="K77" s="23"/>
      <c r="L77" s="21"/>
    </row>
    <row r="78" s="2" customFormat="1" ht="16.5" customHeight="1">
      <c r="A78" s="40"/>
      <c r="B78" s="41"/>
      <c r="C78" s="42"/>
      <c r="D78" s="42"/>
      <c r="E78" s="183" t="s">
        <v>141</v>
      </c>
      <c r="F78" s="42"/>
      <c r="G78" s="42"/>
      <c r="H78" s="42"/>
      <c r="I78" s="150"/>
      <c r="J78" s="42"/>
      <c r="K78" s="42"/>
      <c r="L78" s="151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2" customHeight="1">
      <c r="A79" s="40"/>
      <c r="B79" s="41"/>
      <c r="C79" s="33" t="s">
        <v>142</v>
      </c>
      <c r="D79" s="42"/>
      <c r="E79" s="42"/>
      <c r="F79" s="42"/>
      <c r="G79" s="42"/>
      <c r="H79" s="42"/>
      <c r="I79" s="150"/>
      <c r="J79" s="42"/>
      <c r="K79" s="42"/>
      <c r="L79" s="151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6.5" customHeight="1">
      <c r="A80" s="40"/>
      <c r="B80" s="41"/>
      <c r="C80" s="42"/>
      <c r="D80" s="42"/>
      <c r="E80" s="72" t="str">
        <f>E11</f>
        <v>Č11 - Příkopy vpravo</v>
      </c>
      <c r="F80" s="42"/>
      <c r="G80" s="42"/>
      <c r="H80" s="42"/>
      <c r="I80" s="150"/>
      <c r="J80" s="42"/>
      <c r="K80" s="42"/>
      <c r="L80" s="151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6.96" customHeight="1">
      <c r="A81" s="40"/>
      <c r="B81" s="41"/>
      <c r="C81" s="42"/>
      <c r="D81" s="42"/>
      <c r="E81" s="42"/>
      <c r="F81" s="42"/>
      <c r="G81" s="42"/>
      <c r="H81" s="42"/>
      <c r="I81" s="150"/>
      <c r="J81" s="42"/>
      <c r="K81" s="42"/>
      <c r="L81" s="151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2" customHeight="1">
      <c r="A82" s="40"/>
      <c r="B82" s="41"/>
      <c r="C82" s="33" t="s">
        <v>22</v>
      </c>
      <c r="D82" s="42"/>
      <c r="E82" s="42"/>
      <c r="F82" s="28" t="str">
        <f>F14</f>
        <v>TO Kadaň</v>
      </c>
      <c r="G82" s="42"/>
      <c r="H82" s="42"/>
      <c r="I82" s="153" t="s">
        <v>24</v>
      </c>
      <c r="J82" s="75" t="str">
        <f>IF(J14="","",J14)</f>
        <v>21. 4. 2020</v>
      </c>
      <c r="K82" s="42"/>
      <c r="L82" s="151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6.96" customHeight="1">
      <c r="A83" s="40"/>
      <c r="B83" s="41"/>
      <c r="C83" s="42"/>
      <c r="D83" s="42"/>
      <c r="E83" s="42"/>
      <c r="F83" s="42"/>
      <c r="G83" s="42"/>
      <c r="H83" s="42"/>
      <c r="I83" s="150"/>
      <c r="J83" s="42"/>
      <c r="K83" s="42"/>
      <c r="L83" s="151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5.15" customHeight="1">
      <c r="A84" s="40"/>
      <c r="B84" s="41"/>
      <c r="C84" s="33" t="s">
        <v>30</v>
      </c>
      <c r="D84" s="42"/>
      <c r="E84" s="42"/>
      <c r="F84" s="28" t="str">
        <f>E17</f>
        <v>Správa železnic s.o., OŘ UNL, ST Most</v>
      </c>
      <c r="G84" s="42"/>
      <c r="H84" s="42"/>
      <c r="I84" s="153" t="s">
        <v>38</v>
      </c>
      <c r="J84" s="38" t="str">
        <f>E23</f>
        <v xml:space="preserve"> </v>
      </c>
      <c r="K84" s="42"/>
      <c r="L84" s="151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40.05" customHeight="1">
      <c r="A85" s="40"/>
      <c r="B85" s="41"/>
      <c r="C85" s="33" t="s">
        <v>36</v>
      </c>
      <c r="D85" s="42"/>
      <c r="E85" s="42"/>
      <c r="F85" s="28" t="str">
        <f>IF(E20="","",E20)</f>
        <v>Vyplň údaj</v>
      </c>
      <c r="G85" s="42"/>
      <c r="H85" s="42"/>
      <c r="I85" s="153" t="s">
        <v>42</v>
      </c>
      <c r="J85" s="38" t="str">
        <f>E26</f>
        <v>Ing. Horák Jiří, horak@szdc.cz, +420 602155923</v>
      </c>
      <c r="K85" s="42"/>
      <c r="L85" s="151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10.32" customHeight="1">
      <c r="A86" s="40"/>
      <c r="B86" s="41"/>
      <c r="C86" s="42"/>
      <c r="D86" s="42"/>
      <c r="E86" s="42"/>
      <c r="F86" s="42"/>
      <c r="G86" s="42"/>
      <c r="H86" s="42"/>
      <c r="I86" s="150"/>
      <c r="J86" s="42"/>
      <c r="K86" s="42"/>
      <c r="L86" s="151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11" customFormat="1" ht="29.28" customHeight="1">
      <c r="A87" s="202"/>
      <c r="B87" s="203"/>
      <c r="C87" s="204" t="s">
        <v>152</v>
      </c>
      <c r="D87" s="205" t="s">
        <v>65</v>
      </c>
      <c r="E87" s="205" t="s">
        <v>61</v>
      </c>
      <c r="F87" s="205" t="s">
        <v>62</v>
      </c>
      <c r="G87" s="205" t="s">
        <v>153</v>
      </c>
      <c r="H87" s="205" t="s">
        <v>154</v>
      </c>
      <c r="I87" s="206" t="s">
        <v>155</v>
      </c>
      <c r="J87" s="205" t="s">
        <v>146</v>
      </c>
      <c r="K87" s="207" t="s">
        <v>156</v>
      </c>
      <c r="L87" s="208"/>
      <c r="M87" s="95" t="s">
        <v>39</v>
      </c>
      <c r="N87" s="96" t="s">
        <v>50</v>
      </c>
      <c r="O87" s="96" t="s">
        <v>157</v>
      </c>
      <c r="P87" s="96" t="s">
        <v>158</v>
      </c>
      <c r="Q87" s="96" t="s">
        <v>159</v>
      </c>
      <c r="R87" s="96" t="s">
        <v>160</v>
      </c>
      <c r="S87" s="96" t="s">
        <v>161</v>
      </c>
      <c r="T87" s="97" t="s">
        <v>162</v>
      </c>
      <c r="U87" s="202"/>
      <c r="V87" s="202"/>
      <c r="W87" s="202"/>
      <c r="X87" s="202"/>
      <c r="Y87" s="202"/>
      <c r="Z87" s="202"/>
      <c r="AA87" s="202"/>
      <c r="AB87" s="202"/>
      <c r="AC87" s="202"/>
      <c r="AD87" s="202"/>
      <c r="AE87" s="202"/>
    </row>
    <row r="88" s="2" customFormat="1" ht="22.8" customHeight="1">
      <c r="A88" s="40"/>
      <c r="B88" s="41"/>
      <c r="C88" s="102" t="s">
        <v>163</v>
      </c>
      <c r="D88" s="42"/>
      <c r="E88" s="42"/>
      <c r="F88" s="42"/>
      <c r="G88" s="42"/>
      <c r="H88" s="42"/>
      <c r="I88" s="150"/>
      <c r="J88" s="209">
        <f>BK88</f>
        <v>0</v>
      </c>
      <c r="K88" s="42"/>
      <c r="L88" s="46"/>
      <c r="M88" s="98"/>
      <c r="N88" s="210"/>
      <c r="O88" s="99"/>
      <c r="P88" s="211">
        <f>P89+P105</f>
        <v>0</v>
      </c>
      <c r="Q88" s="99"/>
      <c r="R88" s="211">
        <f>R89+R105</f>
        <v>0</v>
      </c>
      <c r="S88" s="99"/>
      <c r="T88" s="212">
        <f>T89+T105</f>
        <v>0</v>
      </c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T88" s="18" t="s">
        <v>79</v>
      </c>
      <c r="AU88" s="18" t="s">
        <v>147</v>
      </c>
      <c r="BK88" s="213">
        <f>BK89+BK105</f>
        <v>0</v>
      </c>
    </row>
    <row r="89" s="12" customFormat="1" ht="25.92" customHeight="1">
      <c r="A89" s="12"/>
      <c r="B89" s="214"/>
      <c r="C89" s="215"/>
      <c r="D89" s="216" t="s">
        <v>79</v>
      </c>
      <c r="E89" s="217" t="s">
        <v>164</v>
      </c>
      <c r="F89" s="217" t="s">
        <v>165</v>
      </c>
      <c r="G89" s="215"/>
      <c r="H89" s="215"/>
      <c r="I89" s="218"/>
      <c r="J89" s="219">
        <f>BK89</f>
        <v>0</v>
      </c>
      <c r="K89" s="215"/>
      <c r="L89" s="220"/>
      <c r="M89" s="221"/>
      <c r="N89" s="222"/>
      <c r="O89" s="222"/>
      <c r="P89" s="223">
        <f>P90</f>
        <v>0</v>
      </c>
      <c r="Q89" s="222"/>
      <c r="R89" s="223">
        <f>R90</f>
        <v>0</v>
      </c>
      <c r="S89" s="222"/>
      <c r="T89" s="224">
        <f>T90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25" t="s">
        <v>87</v>
      </c>
      <c r="AT89" s="226" t="s">
        <v>79</v>
      </c>
      <c r="AU89" s="226" t="s">
        <v>80</v>
      </c>
      <c r="AY89" s="225" t="s">
        <v>166</v>
      </c>
      <c r="BK89" s="227">
        <f>BK90</f>
        <v>0</v>
      </c>
    </row>
    <row r="90" s="12" customFormat="1" ht="22.8" customHeight="1">
      <c r="A90" s="12"/>
      <c r="B90" s="214"/>
      <c r="C90" s="215"/>
      <c r="D90" s="216" t="s">
        <v>79</v>
      </c>
      <c r="E90" s="228" t="s">
        <v>167</v>
      </c>
      <c r="F90" s="228" t="s">
        <v>168</v>
      </c>
      <c r="G90" s="215"/>
      <c r="H90" s="215"/>
      <c r="I90" s="218"/>
      <c r="J90" s="229">
        <f>BK90</f>
        <v>0</v>
      </c>
      <c r="K90" s="215"/>
      <c r="L90" s="220"/>
      <c r="M90" s="221"/>
      <c r="N90" s="222"/>
      <c r="O90" s="222"/>
      <c r="P90" s="223">
        <f>SUM(P91:P104)</f>
        <v>0</v>
      </c>
      <c r="Q90" s="222"/>
      <c r="R90" s="223">
        <f>SUM(R91:R104)</f>
        <v>0</v>
      </c>
      <c r="S90" s="222"/>
      <c r="T90" s="224">
        <f>SUM(T91:T104)</f>
        <v>0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25" t="s">
        <v>87</v>
      </c>
      <c r="AT90" s="226" t="s">
        <v>79</v>
      </c>
      <c r="AU90" s="226" t="s">
        <v>87</v>
      </c>
      <c r="AY90" s="225" t="s">
        <v>166</v>
      </c>
      <c r="BK90" s="227">
        <f>SUM(BK91:BK104)</f>
        <v>0</v>
      </c>
    </row>
    <row r="91" s="2" customFormat="1" ht="21.75" customHeight="1">
      <c r="A91" s="40"/>
      <c r="B91" s="41"/>
      <c r="C91" s="230" t="s">
        <v>87</v>
      </c>
      <c r="D91" s="230" t="s">
        <v>169</v>
      </c>
      <c r="E91" s="231" t="s">
        <v>170</v>
      </c>
      <c r="F91" s="232" t="s">
        <v>171</v>
      </c>
      <c r="G91" s="233" t="s">
        <v>172</v>
      </c>
      <c r="H91" s="234">
        <v>0.025000000000000001</v>
      </c>
      <c r="I91" s="235"/>
      <c r="J91" s="236">
        <f>ROUND(I91*H91,2)</f>
        <v>0</v>
      </c>
      <c r="K91" s="232" t="s">
        <v>173</v>
      </c>
      <c r="L91" s="46"/>
      <c r="M91" s="237" t="s">
        <v>39</v>
      </c>
      <c r="N91" s="238" t="s">
        <v>53</v>
      </c>
      <c r="O91" s="87"/>
      <c r="P91" s="239">
        <f>O91*H91</f>
        <v>0</v>
      </c>
      <c r="Q91" s="239">
        <v>0</v>
      </c>
      <c r="R91" s="239">
        <f>Q91*H91</f>
        <v>0</v>
      </c>
      <c r="S91" s="239">
        <v>0</v>
      </c>
      <c r="T91" s="240">
        <f>S91*H91</f>
        <v>0</v>
      </c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R91" s="241" t="s">
        <v>174</v>
      </c>
      <c r="AT91" s="241" t="s">
        <v>169</v>
      </c>
      <c r="AU91" s="241" t="s">
        <v>89</v>
      </c>
      <c r="AY91" s="18" t="s">
        <v>166</v>
      </c>
      <c r="BE91" s="242">
        <f>IF(N91="základní",J91,0)</f>
        <v>0</v>
      </c>
      <c r="BF91" s="242">
        <f>IF(N91="snížená",J91,0)</f>
        <v>0</v>
      </c>
      <c r="BG91" s="242">
        <f>IF(N91="zákl. přenesená",J91,0)</f>
        <v>0</v>
      </c>
      <c r="BH91" s="242">
        <f>IF(N91="sníž. přenesená",J91,0)</f>
        <v>0</v>
      </c>
      <c r="BI91" s="242">
        <f>IF(N91="nulová",J91,0)</f>
        <v>0</v>
      </c>
      <c r="BJ91" s="18" t="s">
        <v>174</v>
      </c>
      <c r="BK91" s="242">
        <f>ROUND(I91*H91,2)</f>
        <v>0</v>
      </c>
      <c r="BL91" s="18" t="s">
        <v>174</v>
      </c>
      <c r="BM91" s="241" t="s">
        <v>175</v>
      </c>
    </row>
    <row r="92" s="2" customFormat="1">
      <c r="A92" s="40"/>
      <c r="B92" s="41"/>
      <c r="C92" s="42"/>
      <c r="D92" s="243" t="s">
        <v>176</v>
      </c>
      <c r="E92" s="42"/>
      <c r="F92" s="244" t="s">
        <v>177</v>
      </c>
      <c r="G92" s="42"/>
      <c r="H92" s="42"/>
      <c r="I92" s="150"/>
      <c r="J92" s="42"/>
      <c r="K92" s="42"/>
      <c r="L92" s="46"/>
      <c r="M92" s="245"/>
      <c r="N92" s="246"/>
      <c r="O92" s="87"/>
      <c r="P92" s="87"/>
      <c r="Q92" s="87"/>
      <c r="R92" s="87"/>
      <c r="S92" s="87"/>
      <c r="T92" s="88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T92" s="18" t="s">
        <v>176</v>
      </c>
      <c r="AU92" s="18" t="s">
        <v>89</v>
      </c>
    </row>
    <row r="93" s="2" customFormat="1">
      <c r="A93" s="40"/>
      <c r="B93" s="41"/>
      <c r="C93" s="42"/>
      <c r="D93" s="243" t="s">
        <v>178</v>
      </c>
      <c r="E93" s="42"/>
      <c r="F93" s="247" t="s">
        <v>179</v>
      </c>
      <c r="G93" s="42"/>
      <c r="H93" s="42"/>
      <c r="I93" s="150"/>
      <c r="J93" s="42"/>
      <c r="K93" s="42"/>
      <c r="L93" s="46"/>
      <c r="M93" s="245"/>
      <c r="N93" s="246"/>
      <c r="O93" s="87"/>
      <c r="P93" s="87"/>
      <c r="Q93" s="87"/>
      <c r="R93" s="87"/>
      <c r="S93" s="87"/>
      <c r="T93" s="88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T93" s="18" t="s">
        <v>178</v>
      </c>
      <c r="AU93" s="18" t="s">
        <v>89</v>
      </c>
    </row>
    <row r="94" s="2" customFormat="1">
      <c r="A94" s="40"/>
      <c r="B94" s="41"/>
      <c r="C94" s="42"/>
      <c r="D94" s="243" t="s">
        <v>180</v>
      </c>
      <c r="E94" s="42"/>
      <c r="F94" s="247" t="s">
        <v>181</v>
      </c>
      <c r="G94" s="42"/>
      <c r="H94" s="42"/>
      <c r="I94" s="150"/>
      <c r="J94" s="42"/>
      <c r="K94" s="42"/>
      <c r="L94" s="46"/>
      <c r="M94" s="245"/>
      <c r="N94" s="246"/>
      <c r="O94" s="87"/>
      <c r="P94" s="87"/>
      <c r="Q94" s="87"/>
      <c r="R94" s="87"/>
      <c r="S94" s="87"/>
      <c r="T94" s="88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T94" s="18" t="s">
        <v>180</v>
      </c>
      <c r="AU94" s="18" t="s">
        <v>89</v>
      </c>
    </row>
    <row r="95" s="2" customFormat="1" ht="21.75" customHeight="1">
      <c r="A95" s="40"/>
      <c r="B95" s="41"/>
      <c r="C95" s="230" t="s">
        <v>89</v>
      </c>
      <c r="D95" s="230" t="s">
        <v>169</v>
      </c>
      <c r="E95" s="231" t="s">
        <v>182</v>
      </c>
      <c r="F95" s="232" t="s">
        <v>183</v>
      </c>
      <c r="G95" s="233" t="s">
        <v>133</v>
      </c>
      <c r="H95" s="234">
        <v>499.95299999999997</v>
      </c>
      <c r="I95" s="235"/>
      <c r="J95" s="236">
        <f>ROUND(I95*H95,2)</f>
        <v>0</v>
      </c>
      <c r="K95" s="232" t="s">
        <v>173</v>
      </c>
      <c r="L95" s="46"/>
      <c r="M95" s="237" t="s">
        <v>39</v>
      </c>
      <c r="N95" s="238" t="s">
        <v>53</v>
      </c>
      <c r="O95" s="87"/>
      <c r="P95" s="239">
        <f>O95*H95</f>
        <v>0</v>
      </c>
      <c r="Q95" s="239">
        <v>0</v>
      </c>
      <c r="R95" s="239">
        <f>Q95*H95</f>
        <v>0</v>
      </c>
      <c r="S95" s="239">
        <v>0</v>
      </c>
      <c r="T95" s="240">
        <f>S95*H95</f>
        <v>0</v>
      </c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R95" s="241" t="s">
        <v>174</v>
      </c>
      <c r="AT95" s="241" t="s">
        <v>169</v>
      </c>
      <c r="AU95" s="241" t="s">
        <v>89</v>
      </c>
      <c r="AY95" s="18" t="s">
        <v>166</v>
      </c>
      <c r="BE95" s="242">
        <f>IF(N95="základní",J95,0)</f>
        <v>0</v>
      </c>
      <c r="BF95" s="242">
        <f>IF(N95="snížená",J95,0)</f>
        <v>0</v>
      </c>
      <c r="BG95" s="242">
        <f>IF(N95="zákl. přenesená",J95,0)</f>
        <v>0</v>
      </c>
      <c r="BH95" s="242">
        <f>IF(N95="sníž. přenesená",J95,0)</f>
        <v>0</v>
      </c>
      <c r="BI95" s="242">
        <f>IF(N95="nulová",J95,0)</f>
        <v>0</v>
      </c>
      <c r="BJ95" s="18" t="s">
        <v>174</v>
      </c>
      <c r="BK95" s="242">
        <f>ROUND(I95*H95,2)</f>
        <v>0</v>
      </c>
      <c r="BL95" s="18" t="s">
        <v>174</v>
      </c>
      <c r="BM95" s="241" t="s">
        <v>184</v>
      </c>
    </row>
    <row r="96" s="2" customFormat="1">
      <c r="A96" s="40"/>
      <c r="B96" s="41"/>
      <c r="C96" s="42"/>
      <c r="D96" s="243" t="s">
        <v>176</v>
      </c>
      <c r="E96" s="42"/>
      <c r="F96" s="244" t="s">
        <v>185</v>
      </c>
      <c r="G96" s="42"/>
      <c r="H96" s="42"/>
      <c r="I96" s="150"/>
      <c r="J96" s="42"/>
      <c r="K96" s="42"/>
      <c r="L96" s="46"/>
      <c r="M96" s="245"/>
      <c r="N96" s="246"/>
      <c r="O96" s="87"/>
      <c r="P96" s="87"/>
      <c r="Q96" s="87"/>
      <c r="R96" s="87"/>
      <c r="S96" s="87"/>
      <c r="T96" s="88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T96" s="18" t="s">
        <v>176</v>
      </c>
      <c r="AU96" s="18" t="s">
        <v>89</v>
      </c>
    </row>
    <row r="97" s="2" customFormat="1">
      <c r="A97" s="40"/>
      <c r="B97" s="41"/>
      <c r="C97" s="42"/>
      <c r="D97" s="243" t="s">
        <v>178</v>
      </c>
      <c r="E97" s="42"/>
      <c r="F97" s="247" t="s">
        <v>186</v>
      </c>
      <c r="G97" s="42"/>
      <c r="H97" s="42"/>
      <c r="I97" s="150"/>
      <c r="J97" s="42"/>
      <c r="K97" s="42"/>
      <c r="L97" s="46"/>
      <c r="M97" s="245"/>
      <c r="N97" s="246"/>
      <c r="O97" s="87"/>
      <c r="P97" s="87"/>
      <c r="Q97" s="87"/>
      <c r="R97" s="87"/>
      <c r="S97" s="87"/>
      <c r="T97" s="88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T97" s="18" t="s">
        <v>178</v>
      </c>
      <c r="AU97" s="18" t="s">
        <v>89</v>
      </c>
    </row>
    <row r="98" s="13" customFormat="1">
      <c r="A98" s="13"/>
      <c r="B98" s="248"/>
      <c r="C98" s="249"/>
      <c r="D98" s="243" t="s">
        <v>187</v>
      </c>
      <c r="E98" s="250" t="s">
        <v>39</v>
      </c>
      <c r="F98" s="251" t="s">
        <v>188</v>
      </c>
      <c r="G98" s="249"/>
      <c r="H98" s="252">
        <v>555.50300000000004</v>
      </c>
      <c r="I98" s="253"/>
      <c r="J98" s="249"/>
      <c r="K98" s="249"/>
      <c r="L98" s="254"/>
      <c r="M98" s="255"/>
      <c r="N98" s="256"/>
      <c r="O98" s="256"/>
      <c r="P98" s="256"/>
      <c r="Q98" s="256"/>
      <c r="R98" s="256"/>
      <c r="S98" s="256"/>
      <c r="T98" s="257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58" t="s">
        <v>187</v>
      </c>
      <c r="AU98" s="258" t="s">
        <v>89</v>
      </c>
      <c r="AV98" s="13" t="s">
        <v>89</v>
      </c>
      <c r="AW98" s="13" t="s">
        <v>41</v>
      </c>
      <c r="AX98" s="13" t="s">
        <v>80</v>
      </c>
      <c r="AY98" s="258" t="s">
        <v>166</v>
      </c>
    </row>
    <row r="99" s="13" customFormat="1">
      <c r="A99" s="13"/>
      <c r="B99" s="248"/>
      <c r="C99" s="249"/>
      <c r="D99" s="243" t="s">
        <v>187</v>
      </c>
      <c r="E99" s="250" t="s">
        <v>39</v>
      </c>
      <c r="F99" s="251" t="s">
        <v>189</v>
      </c>
      <c r="G99" s="249"/>
      <c r="H99" s="252">
        <v>-55.549999999999997</v>
      </c>
      <c r="I99" s="253"/>
      <c r="J99" s="249"/>
      <c r="K99" s="249"/>
      <c r="L99" s="254"/>
      <c r="M99" s="255"/>
      <c r="N99" s="256"/>
      <c r="O99" s="256"/>
      <c r="P99" s="256"/>
      <c r="Q99" s="256"/>
      <c r="R99" s="256"/>
      <c r="S99" s="256"/>
      <c r="T99" s="257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58" t="s">
        <v>187</v>
      </c>
      <c r="AU99" s="258" t="s">
        <v>89</v>
      </c>
      <c r="AV99" s="13" t="s">
        <v>89</v>
      </c>
      <c r="AW99" s="13" t="s">
        <v>41</v>
      </c>
      <c r="AX99" s="13" t="s">
        <v>80</v>
      </c>
      <c r="AY99" s="258" t="s">
        <v>166</v>
      </c>
    </row>
    <row r="100" s="14" customFormat="1">
      <c r="A100" s="14"/>
      <c r="B100" s="259"/>
      <c r="C100" s="260"/>
      <c r="D100" s="243" t="s">
        <v>187</v>
      </c>
      <c r="E100" s="261" t="s">
        <v>131</v>
      </c>
      <c r="F100" s="262" t="s">
        <v>190</v>
      </c>
      <c r="G100" s="260"/>
      <c r="H100" s="263">
        <v>499.95300000000003</v>
      </c>
      <c r="I100" s="264"/>
      <c r="J100" s="260"/>
      <c r="K100" s="260"/>
      <c r="L100" s="265"/>
      <c r="M100" s="266"/>
      <c r="N100" s="267"/>
      <c r="O100" s="267"/>
      <c r="P100" s="267"/>
      <c r="Q100" s="267"/>
      <c r="R100" s="267"/>
      <c r="S100" s="267"/>
      <c r="T100" s="268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T100" s="269" t="s">
        <v>187</v>
      </c>
      <c r="AU100" s="269" t="s">
        <v>89</v>
      </c>
      <c r="AV100" s="14" t="s">
        <v>174</v>
      </c>
      <c r="AW100" s="14" t="s">
        <v>41</v>
      </c>
      <c r="AX100" s="14" t="s">
        <v>87</v>
      </c>
      <c r="AY100" s="269" t="s">
        <v>166</v>
      </c>
    </row>
    <row r="101" s="2" customFormat="1" ht="21.75" customHeight="1">
      <c r="A101" s="40"/>
      <c r="B101" s="41"/>
      <c r="C101" s="230" t="s">
        <v>191</v>
      </c>
      <c r="D101" s="230" t="s">
        <v>169</v>
      </c>
      <c r="E101" s="231" t="s">
        <v>192</v>
      </c>
      <c r="F101" s="232" t="s">
        <v>193</v>
      </c>
      <c r="G101" s="233" t="s">
        <v>194</v>
      </c>
      <c r="H101" s="234">
        <v>1</v>
      </c>
      <c r="I101" s="235"/>
      <c r="J101" s="236">
        <f>ROUND(I101*H101,2)</f>
        <v>0</v>
      </c>
      <c r="K101" s="232" t="s">
        <v>173</v>
      </c>
      <c r="L101" s="46"/>
      <c r="M101" s="237" t="s">
        <v>39</v>
      </c>
      <c r="N101" s="238" t="s">
        <v>53</v>
      </c>
      <c r="O101" s="87"/>
      <c r="P101" s="239">
        <f>O101*H101</f>
        <v>0</v>
      </c>
      <c r="Q101" s="239">
        <v>0</v>
      </c>
      <c r="R101" s="239">
        <f>Q101*H101</f>
        <v>0</v>
      </c>
      <c r="S101" s="239">
        <v>0</v>
      </c>
      <c r="T101" s="240">
        <f>S101*H101</f>
        <v>0</v>
      </c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R101" s="241" t="s">
        <v>174</v>
      </c>
      <c r="AT101" s="241" t="s">
        <v>169</v>
      </c>
      <c r="AU101" s="241" t="s">
        <v>89</v>
      </c>
      <c r="AY101" s="18" t="s">
        <v>166</v>
      </c>
      <c r="BE101" s="242">
        <f>IF(N101="základní",J101,0)</f>
        <v>0</v>
      </c>
      <c r="BF101" s="242">
        <f>IF(N101="snížená",J101,0)</f>
        <v>0</v>
      </c>
      <c r="BG101" s="242">
        <f>IF(N101="zákl. přenesená",J101,0)</f>
        <v>0</v>
      </c>
      <c r="BH101" s="242">
        <f>IF(N101="sníž. přenesená",J101,0)</f>
        <v>0</v>
      </c>
      <c r="BI101" s="242">
        <f>IF(N101="nulová",J101,0)</f>
        <v>0</v>
      </c>
      <c r="BJ101" s="18" t="s">
        <v>174</v>
      </c>
      <c r="BK101" s="242">
        <f>ROUND(I101*H101,2)</f>
        <v>0</v>
      </c>
      <c r="BL101" s="18" t="s">
        <v>174</v>
      </c>
      <c r="BM101" s="241" t="s">
        <v>195</v>
      </c>
    </row>
    <row r="102" s="2" customFormat="1">
      <c r="A102" s="40"/>
      <c r="B102" s="41"/>
      <c r="C102" s="42"/>
      <c r="D102" s="243" t="s">
        <v>176</v>
      </c>
      <c r="E102" s="42"/>
      <c r="F102" s="244" t="s">
        <v>196</v>
      </c>
      <c r="G102" s="42"/>
      <c r="H102" s="42"/>
      <c r="I102" s="150"/>
      <c r="J102" s="42"/>
      <c r="K102" s="42"/>
      <c r="L102" s="46"/>
      <c r="M102" s="245"/>
      <c r="N102" s="246"/>
      <c r="O102" s="87"/>
      <c r="P102" s="87"/>
      <c r="Q102" s="87"/>
      <c r="R102" s="87"/>
      <c r="S102" s="87"/>
      <c r="T102" s="88"/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T102" s="18" t="s">
        <v>176</v>
      </c>
      <c r="AU102" s="18" t="s">
        <v>89</v>
      </c>
    </row>
    <row r="103" s="2" customFormat="1">
      <c r="A103" s="40"/>
      <c r="B103" s="41"/>
      <c r="C103" s="42"/>
      <c r="D103" s="243" t="s">
        <v>178</v>
      </c>
      <c r="E103" s="42"/>
      <c r="F103" s="247" t="s">
        <v>197</v>
      </c>
      <c r="G103" s="42"/>
      <c r="H103" s="42"/>
      <c r="I103" s="150"/>
      <c r="J103" s="42"/>
      <c r="K103" s="42"/>
      <c r="L103" s="46"/>
      <c r="M103" s="245"/>
      <c r="N103" s="246"/>
      <c r="O103" s="87"/>
      <c r="P103" s="87"/>
      <c r="Q103" s="87"/>
      <c r="R103" s="87"/>
      <c r="S103" s="87"/>
      <c r="T103" s="88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T103" s="18" t="s">
        <v>178</v>
      </c>
      <c r="AU103" s="18" t="s">
        <v>89</v>
      </c>
    </row>
    <row r="104" s="2" customFormat="1">
      <c r="A104" s="40"/>
      <c r="B104" s="41"/>
      <c r="C104" s="42"/>
      <c r="D104" s="243" t="s">
        <v>180</v>
      </c>
      <c r="E104" s="42"/>
      <c r="F104" s="247" t="s">
        <v>198</v>
      </c>
      <c r="G104" s="42"/>
      <c r="H104" s="42"/>
      <c r="I104" s="150"/>
      <c r="J104" s="42"/>
      <c r="K104" s="42"/>
      <c r="L104" s="46"/>
      <c r="M104" s="245"/>
      <c r="N104" s="246"/>
      <c r="O104" s="87"/>
      <c r="P104" s="87"/>
      <c r="Q104" s="87"/>
      <c r="R104" s="87"/>
      <c r="S104" s="87"/>
      <c r="T104" s="88"/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T104" s="18" t="s">
        <v>180</v>
      </c>
      <c r="AU104" s="18" t="s">
        <v>89</v>
      </c>
    </row>
    <row r="105" s="12" customFormat="1" ht="25.92" customHeight="1">
      <c r="A105" s="12"/>
      <c r="B105" s="214"/>
      <c r="C105" s="215"/>
      <c r="D105" s="216" t="s">
        <v>79</v>
      </c>
      <c r="E105" s="217" t="s">
        <v>199</v>
      </c>
      <c r="F105" s="217" t="s">
        <v>200</v>
      </c>
      <c r="G105" s="215"/>
      <c r="H105" s="215"/>
      <c r="I105" s="218"/>
      <c r="J105" s="219">
        <f>BK105</f>
        <v>0</v>
      </c>
      <c r="K105" s="215"/>
      <c r="L105" s="220"/>
      <c r="M105" s="221"/>
      <c r="N105" s="222"/>
      <c r="O105" s="222"/>
      <c r="P105" s="223">
        <f>SUM(P106:P115)</f>
        <v>0</v>
      </c>
      <c r="Q105" s="222"/>
      <c r="R105" s="223">
        <f>SUM(R106:R115)</f>
        <v>0</v>
      </c>
      <c r="S105" s="222"/>
      <c r="T105" s="224">
        <f>SUM(T106:T115)</f>
        <v>0</v>
      </c>
      <c r="U105" s="12"/>
      <c r="V105" s="12"/>
      <c r="W105" s="12"/>
      <c r="X105" s="12"/>
      <c r="Y105" s="12"/>
      <c r="Z105" s="12"/>
      <c r="AA105" s="12"/>
      <c r="AB105" s="12"/>
      <c r="AC105" s="12"/>
      <c r="AD105" s="12"/>
      <c r="AE105" s="12"/>
      <c r="AR105" s="225" t="s">
        <v>174</v>
      </c>
      <c r="AT105" s="226" t="s">
        <v>79</v>
      </c>
      <c r="AU105" s="226" t="s">
        <v>80</v>
      </c>
      <c r="AY105" s="225" t="s">
        <v>166</v>
      </c>
      <c r="BK105" s="227">
        <f>SUM(BK106:BK115)</f>
        <v>0</v>
      </c>
    </row>
    <row r="106" s="2" customFormat="1" ht="21.75" customHeight="1">
      <c r="A106" s="40"/>
      <c r="B106" s="41"/>
      <c r="C106" s="230" t="s">
        <v>174</v>
      </c>
      <c r="D106" s="230" t="s">
        <v>169</v>
      </c>
      <c r="E106" s="231" t="s">
        <v>201</v>
      </c>
      <c r="F106" s="232" t="s">
        <v>202</v>
      </c>
      <c r="G106" s="233" t="s">
        <v>137</v>
      </c>
      <c r="H106" s="234">
        <v>999.90599999999995</v>
      </c>
      <c r="I106" s="235"/>
      <c r="J106" s="236">
        <f>ROUND(I106*H106,2)</f>
        <v>0</v>
      </c>
      <c r="K106" s="232" t="s">
        <v>173</v>
      </c>
      <c r="L106" s="46"/>
      <c r="M106" s="237" t="s">
        <v>39</v>
      </c>
      <c r="N106" s="238" t="s">
        <v>53</v>
      </c>
      <c r="O106" s="87"/>
      <c r="P106" s="239">
        <f>O106*H106</f>
        <v>0</v>
      </c>
      <c r="Q106" s="239">
        <v>0</v>
      </c>
      <c r="R106" s="239">
        <f>Q106*H106</f>
        <v>0</v>
      </c>
      <c r="S106" s="239">
        <v>0</v>
      </c>
      <c r="T106" s="240">
        <f>S106*H106</f>
        <v>0</v>
      </c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R106" s="241" t="s">
        <v>203</v>
      </c>
      <c r="AT106" s="241" t="s">
        <v>169</v>
      </c>
      <c r="AU106" s="241" t="s">
        <v>87</v>
      </c>
      <c r="AY106" s="18" t="s">
        <v>166</v>
      </c>
      <c r="BE106" s="242">
        <f>IF(N106="základní",J106,0)</f>
        <v>0</v>
      </c>
      <c r="BF106" s="242">
        <f>IF(N106="snížená",J106,0)</f>
        <v>0</v>
      </c>
      <c r="BG106" s="242">
        <f>IF(N106="zákl. přenesená",J106,0)</f>
        <v>0</v>
      </c>
      <c r="BH106" s="242">
        <f>IF(N106="sníž. přenesená",J106,0)</f>
        <v>0</v>
      </c>
      <c r="BI106" s="242">
        <f>IF(N106="nulová",J106,0)</f>
        <v>0</v>
      </c>
      <c r="BJ106" s="18" t="s">
        <v>174</v>
      </c>
      <c r="BK106" s="242">
        <f>ROUND(I106*H106,2)</f>
        <v>0</v>
      </c>
      <c r="BL106" s="18" t="s">
        <v>203</v>
      </c>
      <c r="BM106" s="241" t="s">
        <v>204</v>
      </c>
    </row>
    <row r="107" s="2" customFormat="1">
      <c r="A107" s="40"/>
      <c r="B107" s="41"/>
      <c r="C107" s="42"/>
      <c r="D107" s="243" t="s">
        <v>176</v>
      </c>
      <c r="E107" s="42"/>
      <c r="F107" s="244" t="s">
        <v>205</v>
      </c>
      <c r="G107" s="42"/>
      <c r="H107" s="42"/>
      <c r="I107" s="150"/>
      <c r="J107" s="42"/>
      <c r="K107" s="42"/>
      <c r="L107" s="46"/>
      <c r="M107" s="245"/>
      <c r="N107" s="246"/>
      <c r="O107" s="87"/>
      <c r="P107" s="87"/>
      <c r="Q107" s="87"/>
      <c r="R107" s="87"/>
      <c r="S107" s="87"/>
      <c r="T107" s="88"/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T107" s="18" t="s">
        <v>176</v>
      </c>
      <c r="AU107" s="18" t="s">
        <v>87</v>
      </c>
    </row>
    <row r="108" s="2" customFormat="1">
      <c r="A108" s="40"/>
      <c r="B108" s="41"/>
      <c r="C108" s="42"/>
      <c r="D108" s="243" t="s">
        <v>178</v>
      </c>
      <c r="E108" s="42"/>
      <c r="F108" s="247" t="s">
        <v>206</v>
      </c>
      <c r="G108" s="42"/>
      <c r="H108" s="42"/>
      <c r="I108" s="150"/>
      <c r="J108" s="42"/>
      <c r="K108" s="42"/>
      <c r="L108" s="46"/>
      <c r="M108" s="245"/>
      <c r="N108" s="246"/>
      <c r="O108" s="87"/>
      <c r="P108" s="87"/>
      <c r="Q108" s="87"/>
      <c r="R108" s="87"/>
      <c r="S108" s="87"/>
      <c r="T108" s="88"/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T108" s="18" t="s">
        <v>178</v>
      </c>
      <c r="AU108" s="18" t="s">
        <v>87</v>
      </c>
    </row>
    <row r="109" s="13" customFormat="1">
      <c r="A109" s="13"/>
      <c r="B109" s="248"/>
      <c r="C109" s="249"/>
      <c r="D109" s="243" t="s">
        <v>187</v>
      </c>
      <c r="E109" s="250" t="s">
        <v>39</v>
      </c>
      <c r="F109" s="251" t="s">
        <v>207</v>
      </c>
      <c r="G109" s="249"/>
      <c r="H109" s="252">
        <v>999.90599999999995</v>
      </c>
      <c r="I109" s="253"/>
      <c r="J109" s="249"/>
      <c r="K109" s="249"/>
      <c r="L109" s="254"/>
      <c r="M109" s="255"/>
      <c r="N109" s="256"/>
      <c r="O109" s="256"/>
      <c r="P109" s="256"/>
      <c r="Q109" s="256"/>
      <c r="R109" s="256"/>
      <c r="S109" s="256"/>
      <c r="T109" s="257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58" t="s">
        <v>187</v>
      </c>
      <c r="AU109" s="258" t="s">
        <v>87</v>
      </c>
      <c r="AV109" s="13" t="s">
        <v>89</v>
      </c>
      <c r="AW109" s="13" t="s">
        <v>41</v>
      </c>
      <c r="AX109" s="13" t="s">
        <v>80</v>
      </c>
      <c r="AY109" s="258" t="s">
        <v>166</v>
      </c>
    </row>
    <row r="110" s="14" customFormat="1">
      <c r="A110" s="14"/>
      <c r="B110" s="259"/>
      <c r="C110" s="260"/>
      <c r="D110" s="243" t="s">
        <v>187</v>
      </c>
      <c r="E110" s="261" t="s">
        <v>135</v>
      </c>
      <c r="F110" s="262" t="s">
        <v>190</v>
      </c>
      <c r="G110" s="260"/>
      <c r="H110" s="263">
        <v>999.90599999999995</v>
      </c>
      <c r="I110" s="264"/>
      <c r="J110" s="260"/>
      <c r="K110" s="260"/>
      <c r="L110" s="265"/>
      <c r="M110" s="266"/>
      <c r="N110" s="267"/>
      <c r="O110" s="267"/>
      <c r="P110" s="267"/>
      <c r="Q110" s="267"/>
      <c r="R110" s="267"/>
      <c r="S110" s="267"/>
      <c r="T110" s="268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T110" s="269" t="s">
        <v>187</v>
      </c>
      <c r="AU110" s="269" t="s">
        <v>87</v>
      </c>
      <c r="AV110" s="14" t="s">
        <v>174</v>
      </c>
      <c r="AW110" s="14" t="s">
        <v>41</v>
      </c>
      <c r="AX110" s="14" t="s">
        <v>87</v>
      </c>
      <c r="AY110" s="269" t="s">
        <v>166</v>
      </c>
    </row>
    <row r="111" s="2" customFormat="1" ht="21.75" customHeight="1">
      <c r="A111" s="40"/>
      <c r="B111" s="41"/>
      <c r="C111" s="230" t="s">
        <v>167</v>
      </c>
      <c r="D111" s="230" t="s">
        <v>169</v>
      </c>
      <c r="E111" s="231" t="s">
        <v>208</v>
      </c>
      <c r="F111" s="232" t="s">
        <v>209</v>
      </c>
      <c r="G111" s="233" t="s">
        <v>137</v>
      </c>
      <c r="H111" s="234">
        <v>999.90599999999995</v>
      </c>
      <c r="I111" s="235"/>
      <c r="J111" s="236">
        <f>ROUND(I111*H111,2)</f>
        <v>0</v>
      </c>
      <c r="K111" s="232" t="s">
        <v>173</v>
      </c>
      <c r="L111" s="46"/>
      <c r="M111" s="237" t="s">
        <v>39</v>
      </c>
      <c r="N111" s="238" t="s">
        <v>53</v>
      </c>
      <c r="O111" s="87"/>
      <c r="P111" s="239">
        <f>O111*H111</f>
        <v>0</v>
      </c>
      <c r="Q111" s="239">
        <v>0</v>
      </c>
      <c r="R111" s="239">
        <f>Q111*H111</f>
        <v>0</v>
      </c>
      <c r="S111" s="239">
        <v>0</v>
      </c>
      <c r="T111" s="240">
        <f>S111*H111</f>
        <v>0</v>
      </c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R111" s="241" t="s">
        <v>203</v>
      </c>
      <c r="AT111" s="241" t="s">
        <v>169</v>
      </c>
      <c r="AU111" s="241" t="s">
        <v>87</v>
      </c>
      <c r="AY111" s="18" t="s">
        <v>166</v>
      </c>
      <c r="BE111" s="242">
        <f>IF(N111="základní",J111,0)</f>
        <v>0</v>
      </c>
      <c r="BF111" s="242">
        <f>IF(N111="snížená",J111,0)</f>
        <v>0</v>
      </c>
      <c r="BG111" s="242">
        <f>IF(N111="zákl. přenesená",J111,0)</f>
        <v>0</v>
      </c>
      <c r="BH111" s="242">
        <f>IF(N111="sníž. přenesená",J111,0)</f>
        <v>0</v>
      </c>
      <c r="BI111" s="242">
        <f>IF(N111="nulová",J111,0)</f>
        <v>0</v>
      </c>
      <c r="BJ111" s="18" t="s">
        <v>174</v>
      </c>
      <c r="BK111" s="242">
        <f>ROUND(I111*H111,2)</f>
        <v>0</v>
      </c>
      <c r="BL111" s="18" t="s">
        <v>203</v>
      </c>
      <c r="BM111" s="241" t="s">
        <v>210</v>
      </c>
    </row>
    <row r="112" s="2" customFormat="1">
      <c r="A112" s="40"/>
      <c r="B112" s="41"/>
      <c r="C112" s="42"/>
      <c r="D112" s="243" t="s">
        <v>176</v>
      </c>
      <c r="E112" s="42"/>
      <c r="F112" s="244" t="s">
        <v>211</v>
      </c>
      <c r="G112" s="42"/>
      <c r="H112" s="42"/>
      <c r="I112" s="150"/>
      <c r="J112" s="42"/>
      <c r="K112" s="42"/>
      <c r="L112" s="46"/>
      <c r="M112" s="245"/>
      <c r="N112" s="246"/>
      <c r="O112" s="87"/>
      <c r="P112" s="87"/>
      <c r="Q112" s="87"/>
      <c r="R112" s="87"/>
      <c r="S112" s="87"/>
      <c r="T112" s="88"/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T112" s="18" t="s">
        <v>176</v>
      </c>
      <c r="AU112" s="18" t="s">
        <v>87</v>
      </c>
    </row>
    <row r="113" s="2" customFormat="1">
      <c r="A113" s="40"/>
      <c r="B113" s="41"/>
      <c r="C113" s="42"/>
      <c r="D113" s="243" t="s">
        <v>178</v>
      </c>
      <c r="E113" s="42"/>
      <c r="F113" s="247" t="s">
        <v>212</v>
      </c>
      <c r="G113" s="42"/>
      <c r="H113" s="42"/>
      <c r="I113" s="150"/>
      <c r="J113" s="42"/>
      <c r="K113" s="42"/>
      <c r="L113" s="46"/>
      <c r="M113" s="245"/>
      <c r="N113" s="246"/>
      <c r="O113" s="87"/>
      <c r="P113" s="87"/>
      <c r="Q113" s="87"/>
      <c r="R113" s="87"/>
      <c r="S113" s="87"/>
      <c r="T113" s="88"/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T113" s="18" t="s">
        <v>178</v>
      </c>
      <c r="AU113" s="18" t="s">
        <v>87</v>
      </c>
    </row>
    <row r="114" s="13" customFormat="1">
      <c r="A114" s="13"/>
      <c r="B114" s="248"/>
      <c r="C114" s="249"/>
      <c r="D114" s="243" t="s">
        <v>187</v>
      </c>
      <c r="E114" s="250" t="s">
        <v>39</v>
      </c>
      <c r="F114" s="251" t="s">
        <v>135</v>
      </c>
      <c r="G114" s="249"/>
      <c r="H114" s="252">
        <v>999.90599999999995</v>
      </c>
      <c r="I114" s="253"/>
      <c r="J114" s="249"/>
      <c r="K114" s="249"/>
      <c r="L114" s="254"/>
      <c r="M114" s="255"/>
      <c r="N114" s="256"/>
      <c r="O114" s="256"/>
      <c r="P114" s="256"/>
      <c r="Q114" s="256"/>
      <c r="R114" s="256"/>
      <c r="S114" s="256"/>
      <c r="T114" s="257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58" t="s">
        <v>187</v>
      </c>
      <c r="AU114" s="258" t="s">
        <v>87</v>
      </c>
      <c r="AV114" s="13" t="s">
        <v>89</v>
      </c>
      <c r="AW114" s="13" t="s">
        <v>41</v>
      </c>
      <c r="AX114" s="13" t="s">
        <v>80</v>
      </c>
      <c r="AY114" s="258" t="s">
        <v>166</v>
      </c>
    </row>
    <row r="115" s="14" customFormat="1">
      <c r="A115" s="14"/>
      <c r="B115" s="259"/>
      <c r="C115" s="260"/>
      <c r="D115" s="243" t="s">
        <v>187</v>
      </c>
      <c r="E115" s="261" t="s">
        <v>39</v>
      </c>
      <c r="F115" s="262" t="s">
        <v>190</v>
      </c>
      <c r="G115" s="260"/>
      <c r="H115" s="263">
        <v>999.90599999999995</v>
      </c>
      <c r="I115" s="264"/>
      <c r="J115" s="260"/>
      <c r="K115" s="260"/>
      <c r="L115" s="265"/>
      <c r="M115" s="270"/>
      <c r="N115" s="271"/>
      <c r="O115" s="271"/>
      <c r="P115" s="271"/>
      <c r="Q115" s="271"/>
      <c r="R115" s="271"/>
      <c r="S115" s="271"/>
      <c r="T115" s="272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269" t="s">
        <v>187</v>
      </c>
      <c r="AU115" s="269" t="s">
        <v>87</v>
      </c>
      <c r="AV115" s="14" t="s">
        <v>174</v>
      </c>
      <c r="AW115" s="14" t="s">
        <v>41</v>
      </c>
      <c r="AX115" s="14" t="s">
        <v>87</v>
      </c>
      <c r="AY115" s="269" t="s">
        <v>166</v>
      </c>
    </row>
    <row r="116" s="2" customFormat="1" ht="6.96" customHeight="1">
      <c r="A116" s="40"/>
      <c r="B116" s="62"/>
      <c r="C116" s="63"/>
      <c r="D116" s="63"/>
      <c r="E116" s="63"/>
      <c r="F116" s="63"/>
      <c r="G116" s="63"/>
      <c r="H116" s="63"/>
      <c r="I116" s="179"/>
      <c r="J116" s="63"/>
      <c r="K116" s="63"/>
      <c r="L116" s="46"/>
      <c r="M116" s="40"/>
      <c r="O116" s="40"/>
      <c r="P116" s="40"/>
      <c r="Q116" s="40"/>
      <c r="R116" s="40"/>
      <c r="S116" s="40"/>
      <c r="T116" s="40"/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</row>
  </sheetData>
  <sheetProtection sheet="1" autoFilter="0" formatColumns="0" formatRows="0" objects="1" scenarios="1" spinCount="100000" saltValue="pRSl55CQTyGfR/whtrLcNJDLnoMzXgdHYjYh4nsjuhW0rGS1qkLxhlqRTClO3CVqvRIQuxcLed6nHTTof4Pzxw==" hashValue="AfiODC6MVNZLcxjuNccaSyjtCkSen813SqEsPojluHMB8tCFczTios9wF6xOdRoEF+qTmAubtrIH3D6XCNLa1Q==" algorithmName="SHA-512" password="CC35"/>
  <autoFilter ref="C87:K115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6:H76"/>
    <mergeCell ref="E78:H78"/>
    <mergeCell ref="E80:H8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4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4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97</v>
      </c>
      <c r="AZ2" s="142" t="s">
        <v>213</v>
      </c>
      <c r="BA2" s="142" t="s">
        <v>214</v>
      </c>
      <c r="BB2" s="142" t="s">
        <v>133</v>
      </c>
      <c r="BC2" s="142" t="s">
        <v>215</v>
      </c>
      <c r="BD2" s="142" t="s">
        <v>89</v>
      </c>
    </row>
    <row r="3" hidden="1" s="1" customFormat="1" ht="6.96" customHeight="1">
      <c r="B3" s="143"/>
      <c r="C3" s="144"/>
      <c r="D3" s="144"/>
      <c r="E3" s="144"/>
      <c r="F3" s="144"/>
      <c r="G3" s="144"/>
      <c r="H3" s="144"/>
      <c r="I3" s="145"/>
      <c r="J3" s="144"/>
      <c r="K3" s="144"/>
      <c r="L3" s="21"/>
      <c r="AT3" s="18" t="s">
        <v>89</v>
      </c>
      <c r="AZ3" s="142" t="s">
        <v>216</v>
      </c>
      <c r="BA3" s="142" t="s">
        <v>217</v>
      </c>
      <c r="BB3" s="142" t="s">
        <v>133</v>
      </c>
      <c r="BC3" s="142" t="s">
        <v>218</v>
      </c>
      <c r="BD3" s="142" t="s">
        <v>89</v>
      </c>
    </row>
    <row r="4" hidden="1" s="1" customFormat="1" ht="24.96" customHeight="1">
      <c r="B4" s="21"/>
      <c r="D4" s="146" t="s">
        <v>139</v>
      </c>
      <c r="I4" s="141"/>
      <c r="L4" s="21"/>
      <c r="M4" s="147" t="s">
        <v>10</v>
      </c>
      <c r="AT4" s="18" t="s">
        <v>41</v>
      </c>
      <c r="AZ4" s="142" t="s">
        <v>219</v>
      </c>
      <c r="BA4" s="142" t="s">
        <v>220</v>
      </c>
      <c r="BB4" s="142" t="s">
        <v>133</v>
      </c>
      <c r="BC4" s="142" t="s">
        <v>221</v>
      </c>
      <c r="BD4" s="142" t="s">
        <v>89</v>
      </c>
    </row>
    <row r="5" hidden="1" s="1" customFormat="1" ht="6.96" customHeight="1">
      <c r="B5" s="21"/>
      <c r="I5" s="141"/>
      <c r="L5" s="21"/>
      <c r="AZ5" s="142" t="s">
        <v>222</v>
      </c>
      <c r="BA5" s="142" t="s">
        <v>136</v>
      </c>
      <c r="BB5" s="142" t="s">
        <v>137</v>
      </c>
      <c r="BC5" s="142" t="s">
        <v>223</v>
      </c>
      <c r="BD5" s="142" t="s">
        <v>89</v>
      </c>
    </row>
    <row r="6" hidden="1" s="1" customFormat="1" ht="12" customHeight="1">
      <c r="B6" s="21"/>
      <c r="D6" s="148" t="s">
        <v>16</v>
      </c>
      <c r="I6" s="141"/>
      <c r="L6" s="21"/>
    </row>
    <row r="7" hidden="1" s="1" customFormat="1" ht="16.5" customHeight="1">
      <c r="B7" s="21"/>
      <c r="E7" s="149" t="str">
        <f>'Rekapitulace stavby'!K6</f>
        <v>Oprava odvodnění v žst. Kadaň Prunéřov</v>
      </c>
      <c r="F7" s="148"/>
      <c r="G7" s="148"/>
      <c r="H7" s="148"/>
      <c r="I7" s="141"/>
      <c r="L7" s="21"/>
    </row>
    <row r="8" hidden="1" s="1" customFormat="1" ht="12" customHeight="1">
      <c r="B8" s="21"/>
      <c r="D8" s="148" t="s">
        <v>140</v>
      </c>
      <c r="I8" s="141"/>
      <c r="L8" s="21"/>
    </row>
    <row r="9" hidden="1" s="2" customFormat="1" ht="16.5" customHeight="1">
      <c r="A9" s="40"/>
      <c r="B9" s="46"/>
      <c r="C9" s="40"/>
      <c r="D9" s="40"/>
      <c r="E9" s="149" t="s">
        <v>141</v>
      </c>
      <c r="F9" s="40"/>
      <c r="G9" s="40"/>
      <c r="H9" s="40"/>
      <c r="I9" s="150"/>
      <c r="J9" s="40"/>
      <c r="K9" s="40"/>
      <c r="L9" s="151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hidden="1" s="2" customFormat="1" ht="12" customHeight="1">
      <c r="A10" s="40"/>
      <c r="B10" s="46"/>
      <c r="C10" s="40"/>
      <c r="D10" s="148" t="s">
        <v>142</v>
      </c>
      <c r="E10" s="40"/>
      <c r="F10" s="40"/>
      <c r="G10" s="40"/>
      <c r="H10" s="40"/>
      <c r="I10" s="150"/>
      <c r="J10" s="40"/>
      <c r="K10" s="40"/>
      <c r="L10" s="151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hidden="1" s="2" customFormat="1" ht="16.5" customHeight="1">
      <c r="A11" s="40"/>
      <c r="B11" s="46"/>
      <c r="C11" s="40"/>
      <c r="D11" s="40"/>
      <c r="E11" s="152" t="s">
        <v>224</v>
      </c>
      <c r="F11" s="40"/>
      <c r="G11" s="40"/>
      <c r="H11" s="40"/>
      <c r="I11" s="150"/>
      <c r="J11" s="40"/>
      <c r="K11" s="40"/>
      <c r="L11" s="151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hidden="1" s="2" customFormat="1">
      <c r="A12" s="40"/>
      <c r="B12" s="46"/>
      <c r="C12" s="40"/>
      <c r="D12" s="40"/>
      <c r="E12" s="40"/>
      <c r="F12" s="40"/>
      <c r="G12" s="40"/>
      <c r="H12" s="40"/>
      <c r="I12" s="150"/>
      <c r="J12" s="40"/>
      <c r="K12" s="40"/>
      <c r="L12" s="151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hidden="1" s="2" customFormat="1" ht="12" customHeight="1">
      <c r="A13" s="40"/>
      <c r="B13" s="46"/>
      <c r="C13" s="40"/>
      <c r="D13" s="148" t="s">
        <v>18</v>
      </c>
      <c r="E13" s="40"/>
      <c r="F13" s="136" t="s">
        <v>39</v>
      </c>
      <c r="G13" s="40"/>
      <c r="H13" s="40"/>
      <c r="I13" s="153" t="s">
        <v>20</v>
      </c>
      <c r="J13" s="136" t="s">
        <v>39</v>
      </c>
      <c r="K13" s="40"/>
      <c r="L13" s="151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hidden="1" s="2" customFormat="1" ht="12" customHeight="1">
      <c r="A14" s="40"/>
      <c r="B14" s="46"/>
      <c r="C14" s="40"/>
      <c r="D14" s="148" t="s">
        <v>22</v>
      </c>
      <c r="E14" s="40"/>
      <c r="F14" s="136" t="s">
        <v>23</v>
      </c>
      <c r="G14" s="40"/>
      <c r="H14" s="40"/>
      <c r="I14" s="153" t="s">
        <v>24</v>
      </c>
      <c r="J14" s="154" t="str">
        <f>'Rekapitulace stavby'!AN8</f>
        <v>21. 4. 2020</v>
      </c>
      <c r="K14" s="40"/>
      <c r="L14" s="151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hidden="1" s="2" customFormat="1" ht="10.8" customHeight="1">
      <c r="A15" s="40"/>
      <c r="B15" s="46"/>
      <c r="C15" s="40"/>
      <c r="D15" s="40"/>
      <c r="E15" s="40"/>
      <c r="F15" s="40"/>
      <c r="G15" s="40"/>
      <c r="H15" s="40"/>
      <c r="I15" s="150"/>
      <c r="J15" s="40"/>
      <c r="K15" s="40"/>
      <c r="L15" s="151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hidden="1" s="2" customFormat="1" ht="12" customHeight="1">
      <c r="A16" s="40"/>
      <c r="B16" s="46"/>
      <c r="C16" s="40"/>
      <c r="D16" s="148" t="s">
        <v>30</v>
      </c>
      <c r="E16" s="40"/>
      <c r="F16" s="40"/>
      <c r="G16" s="40"/>
      <c r="H16" s="40"/>
      <c r="I16" s="153" t="s">
        <v>31</v>
      </c>
      <c r="J16" s="136" t="s">
        <v>32</v>
      </c>
      <c r="K16" s="40"/>
      <c r="L16" s="151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hidden="1" s="2" customFormat="1" ht="18" customHeight="1">
      <c r="A17" s="40"/>
      <c r="B17" s="46"/>
      <c r="C17" s="40"/>
      <c r="D17" s="40"/>
      <c r="E17" s="136" t="s">
        <v>33</v>
      </c>
      <c r="F17" s="40"/>
      <c r="G17" s="40"/>
      <c r="H17" s="40"/>
      <c r="I17" s="153" t="s">
        <v>34</v>
      </c>
      <c r="J17" s="136" t="s">
        <v>35</v>
      </c>
      <c r="K17" s="40"/>
      <c r="L17" s="151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hidden="1" s="2" customFormat="1" ht="6.96" customHeight="1">
      <c r="A18" s="40"/>
      <c r="B18" s="46"/>
      <c r="C18" s="40"/>
      <c r="D18" s="40"/>
      <c r="E18" s="40"/>
      <c r="F18" s="40"/>
      <c r="G18" s="40"/>
      <c r="H18" s="40"/>
      <c r="I18" s="150"/>
      <c r="J18" s="40"/>
      <c r="K18" s="40"/>
      <c r="L18" s="151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hidden="1" s="2" customFormat="1" ht="12" customHeight="1">
      <c r="A19" s="40"/>
      <c r="B19" s="46"/>
      <c r="C19" s="40"/>
      <c r="D19" s="148" t="s">
        <v>36</v>
      </c>
      <c r="E19" s="40"/>
      <c r="F19" s="40"/>
      <c r="G19" s="40"/>
      <c r="H19" s="40"/>
      <c r="I19" s="153" t="s">
        <v>31</v>
      </c>
      <c r="J19" s="34" t="str">
        <f>'Rekapitulace stavby'!AN13</f>
        <v>Vyplň údaj</v>
      </c>
      <c r="K19" s="40"/>
      <c r="L19" s="151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hidden="1" s="2" customFormat="1" ht="18" customHeight="1">
      <c r="A20" s="40"/>
      <c r="B20" s="46"/>
      <c r="C20" s="40"/>
      <c r="D20" s="40"/>
      <c r="E20" s="34" t="str">
        <f>'Rekapitulace stavby'!E14</f>
        <v>Vyplň údaj</v>
      </c>
      <c r="F20" s="136"/>
      <c r="G20" s="136"/>
      <c r="H20" s="136"/>
      <c r="I20" s="153" t="s">
        <v>34</v>
      </c>
      <c r="J20" s="34" t="str">
        <f>'Rekapitulace stavby'!AN14</f>
        <v>Vyplň údaj</v>
      </c>
      <c r="K20" s="40"/>
      <c r="L20" s="151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hidden="1" s="2" customFormat="1" ht="6.96" customHeight="1">
      <c r="A21" s="40"/>
      <c r="B21" s="46"/>
      <c r="C21" s="40"/>
      <c r="D21" s="40"/>
      <c r="E21" s="40"/>
      <c r="F21" s="40"/>
      <c r="G21" s="40"/>
      <c r="H21" s="40"/>
      <c r="I21" s="150"/>
      <c r="J21" s="40"/>
      <c r="K21" s="40"/>
      <c r="L21" s="151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hidden="1" s="2" customFormat="1" ht="12" customHeight="1">
      <c r="A22" s="40"/>
      <c r="B22" s="46"/>
      <c r="C22" s="40"/>
      <c r="D22" s="148" t="s">
        <v>38</v>
      </c>
      <c r="E22" s="40"/>
      <c r="F22" s="40"/>
      <c r="G22" s="40"/>
      <c r="H22" s="40"/>
      <c r="I22" s="153" t="s">
        <v>31</v>
      </c>
      <c r="J22" s="136" t="str">
        <f>IF('Rekapitulace stavby'!AN16="","",'Rekapitulace stavby'!AN16)</f>
        <v/>
      </c>
      <c r="K22" s="40"/>
      <c r="L22" s="151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hidden="1" s="2" customFormat="1" ht="18" customHeight="1">
      <c r="A23" s="40"/>
      <c r="B23" s="46"/>
      <c r="C23" s="40"/>
      <c r="D23" s="40"/>
      <c r="E23" s="136" t="str">
        <f>IF('Rekapitulace stavby'!E17="","",'Rekapitulace stavby'!E17)</f>
        <v xml:space="preserve"> </v>
      </c>
      <c r="F23" s="40"/>
      <c r="G23" s="40"/>
      <c r="H23" s="40"/>
      <c r="I23" s="153" t="s">
        <v>34</v>
      </c>
      <c r="J23" s="136" t="str">
        <f>IF('Rekapitulace stavby'!AN17="","",'Rekapitulace stavby'!AN17)</f>
        <v/>
      </c>
      <c r="K23" s="40"/>
      <c r="L23" s="151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hidden="1" s="2" customFormat="1" ht="6.96" customHeight="1">
      <c r="A24" s="40"/>
      <c r="B24" s="46"/>
      <c r="C24" s="40"/>
      <c r="D24" s="40"/>
      <c r="E24" s="40"/>
      <c r="F24" s="40"/>
      <c r="G24" s="40"/>
      <c r="H24" s="40"/>
      <c r="I24" s="150"/>
      <c r="J24" s="40"/>
      <c r="K24" s="40"/>
      <c r="L24" s="151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hidden="1" s="2" customFormat="1" ht="12" customHeight="1">
      <c r="A25" s="40"/>
      <c r="B25" s="46"/>
      <c r="C25" s="40"/>
      <c r="D25" s="148" t="s">
        <v>42</v>
      </c>
      <c r="E25" s="40"/>
      <c r="F25" s="40"/>
      <c r="G25" s="40"/>
      <c r="H25" s="40"/>
      <c r="I25" s="153" t="s">
        <v>31</v>
      </c>
      <c r="J25" s="136" t="s">
        <v>39</v>
      </c>
      <c r="K25" s="40"/>
      <c r="L25" s="151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hidden="1" s="2" customFormat="1" ht="18" customHeight="1">
      <c r="A26" s="40"/>
      <c r="B26" s="46"/>
      <c r="C26" s="40"/>
      <c r="D26" s="40"/>
      <c r="E26" s="136" t="s">
        <v>43</v>
      </c>
      <c r="F26" s="40"/>
      <c r="G26" s="40"/>
      <c r="H26" s="40"/>
      <c r="I26" s="153" t="s">
        <v>34</v>
      </c>
      <c r="J26" s="136" t="s">
        <v>39</v>
      </c>
      <c r="K26" s="40"/>
      <c r="L26" s="151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hidden="1" s="2" customFormat="1" ht="6.96" customHeight="1">
      <c r="A27" s="40"/>
      <c r="B27" s="46"/>
      <c r="C27" s="40"/>
      <c r="D27" s="40"/>
      <c r="E27" s="40"/>
      <c r="F27" s="40"/>
      <c r="G27" s="40"/>
      <c r="H27" s="40"/>
      <c r="I27" s="150"/>
      <c r="J27" s="40"/>
      <c r="K27" s="40"/>
      <c r="L27" s="151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hidden="1" s="2" customFormat="1" ht="12" customHeight="1">
      <c r="A28" s="40"/>
      <c r="B28" s="46"/>
      <c r="C28" s="40"/>
      <c r="D28" s="148" t="s">
        <v>44</v>
      </c>
      <c r="E28" s="40"/>
      <c r="F28" s="40"/>
      <c r="G28" s="40"/>
      <c r="H28" s="40"/>
      <c r="I28" s="150"/>
      <c r="J28" s="40"/>
      <c r="K28" s="40"/>
      <c r="L28" s="151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hidden="1" s="8" customFormat="1" ht="83.25" customHeight="1">
      <c r="A29" s="155"/>
      <c r="B29" s="156"/>
      <c r="C29" s="155"/>
      <c r="D29" s="155"/>
      <c r="E29" s="157" t="s">
        <v>45</v>
      </c>
      <c r="F29" s="157"/>
      <c r="G29" s="157"/>
      <c r="H29" s="157"/>
      <c r="I29" s="158"/>
      <c r="J29" s="155"/>
      <c r="K29" s="155"/>
      <c r="L29" s="159"/>
      <c r="S29" s="155"/>
      <c r="T29" s="155"/>
      <c r="U29" s="155"/>
      <c r="V29" s="155"/>
      <c r="W29" s="155"/>
      <c r="X29" s="155"/>
      <c r="Y29" s="155"/>
      <c r="Z29" s="155"/>
      <c r="AA29" s="155"/>
      <c r="AB29" s="155"/>
      <c r="AC29" s="155"/>
      <c r="AD29" s="155"/>
      <c r="AE29" s="155"/>
    </row>
    <row r="30" hidden="1" s="2" customFormat="1" ht="6.96" customHeight="1">
      <c r="A30" s="40"/>
      <c r="B30" s="46"/>
      <c r="C30" s="40"/>
      <c r="D30" s="40"/>
      <c r="E30" s="40"/>
      <c r="F30" s="40"/>
      <c r="G30" s="40"/>
      <c r="H30" s="40"/>
      <c r="I30" s="150"/>
      <c r="J30" s="40"/>
      <c r="K30" s="40"/>
      <c r="L30" s="151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hidden="1" s="2" customFormat="1" ht="6.96" customHeight="1">
      <c r="A31" s="40"/>
      <c r="B31" s="46"/>
      <c r="C31" s="40"/>
      <c r="D31" s="160"/>
      <c r="E31" s="160"/>
      <c r="F31" s="160"/>
      <c r="G31" s="160"/>
      <c r="H31" s="160"/>
      <c r="I31" s="161"/>
      <c r="J31" s="160"/>
      <c r="K31" s="160"/>
      <c r="L31" s="151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hidden="1" s="2" customFormat="1" ht="25.44" customHeight="1">
      <c r="A32" s="40"/>
      <c r="B32" s="46"/>
      <c r="C32" s="40"/>
      <c r="D32" s="162" t="s">
        <v>46</v>
      </c>
      <c r="E32" s="40"/>
      <c r="F32" s="40"/>
      <c r="G32" s="40"/>
      <c r="H32" s="40"/>
      <c r="I32" s="150"/>
      <c r="J32" s="163">
        <f>ROUND(J88, 2)</f>
        <v>0</v>
      </c>
      <c r="K32" s="40"/>
      <c r="L32" s="151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hidden="1" s="2" customFormat="1" ht="6.96" customHeight="1">
      <c r="A33" s="40"/>
      <c r="B33" s="46"/>
      <c r="C33" s="40"/>
      <c r="D33" s="160"/>
      <c r="E33" s="160"/>
      <c r="F33" s="160"/>
      <c r="G33" s="160"/>
      <c r="H33" s="160"/>
      <c r="I33" s="161"/>
      <c r="J33" s="160"/>
      <c r="K33" s="160"/>
      <c r="L33" s="151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hidden="1" s="2" customFormat="1" ht="14.4" customHeight="1">
      <c r="A34" s="40"/>
      <c r="B34" s="46"/>
      <c r="C34" s="40"/>
      <c r="D34" s="40"/>
      <c r="E34" s="40"/>
      <c r="F34" s="164" t="s">
        <v>48</v>
      </c>
      <c r="G34" s="40"/>
      <c r="H34" s="40"/>
      <c r="I34" s="165" t="s">
        <v>47</v>
      </c>
      <c r="J34" s="164" t="s">
        <v>49</v>
      </c>
      <c r="K34" s="40"/>
      <c r="L34" s="151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166" t="s">
        <v>50</v>
      </c>
      <c r="E35" s="148" t="s">
        <v>51</v>
      </c>
      <c r="F35" s="167">
        <f>ROUND((SUM(BE88:BE138)),  2)</f>
        <v>0</v>
      </c>
      <c r="G35" s="40"/>
      <c r="H35" s="40"/>
      <c r="I35" s="168">
        <v>0.20999999999999999</v>
      </c>
      <c r="J35" s="167">
        <f>ROUND(((SUM(BE88:BE138))*I35),  2)</f>
        <v>0</v>
      </c>
      <c r="K35" s="40"/>
      <c r="L35" s="151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48" t="s">
        <v>52</v>
      </c>
      <c r="F36" s="167">
        <f>ROUND((SUM(BF88:BF138)),  2)</f>
        <v>0</v>
      </c>
      <c r="G36" s="40"/>
      <c r="H36" s="40"/>
      <c r="I36" s="168">
        <v>0.14999999999999999</v>
      </c>
      <c r="J36" s="167">
        <f>ROUND(((SUM(BF88:BF138))*I36),  2)</f>
        <v>0</v>
      </c>
      <c r="K36" s="40"/>
      <c r="L36" s="151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148" t="s">
        <v>50</v>
      </c>
      <c r="E37" s="148" t="s">
        <v>53</v>
      </c>
      <c r="F37" s="167">
        <f>ROUND((SUM(BG88:BG138)),  2)</f>
        <v>0</v>
      </c>
      <c r="G37" s="40"/>
      <c r="H37" s="40"/>
      <c r="I37" s="168">
        <v>0.20999999999999999</v>
      </c>
      <c r="J37" s="167">
        <f>0</f>
        <v>0</v>
      </c>
      <c r="K37" s="40"/>
      <c r="L37" s="151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hidden="1" s="2" customFormat="1" ht="14.4" customHeight="1">
      <c r="A38" s="40"/>
      <c r="B38" s="46"/>
      <c r="C38" s="40"/>
      <c r="D38" s="40"/>
      <c r="E38" s="148" t="s">
        <v>54</v>
      </c>
      <c r="F38" s="167">
        <f>ROUND((SUM(BH88:BH138)),  2)</f>
        <v>0</v>
      </c>
      <c r="G38" s="40"/>
      <c r="H38" s="40"/>
      <c r="I38" s="168">
        <v>0.14999999999999999</v>
      </c>
      <c r="J38" s="167">
        <f>0</f>
        <v>0</v>
      </c>
      <c r="K38" s="40"/>
      <c r="L38" s="151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8" t="s">
        <v>55</v>
      </c>
      <c r="F39" s="167">
        <f>ROUND((SUM(BI88:BI138)),  2)</f>
        <v>0</v>
      </c>
      <c r="G39" s="40"/>
      <c r="H39" s="40"/>
      <c r="I39" s="168">
        <v>0</v>
      </c>
      <c r="J39" s="167">
        <f>0</f>
        <v>0</v>
      </c>
      <c r="K39" s="40"/>
      <c r="L39" s="151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hidden="1" s="2" customFormat="1" ht="6.96" customHeight="1">
      <c r="A40" s="40"/>
      <c r="B40" s="46"/>
      <c r="C40" s="40"/>
      <c r="D40" s="40"/>
      <c r="E40" s="40"/>
      <c r="F40" s="40"/>
      <c r="G40" s="40"/>
      <c r="H40" s="40"/>
      <c r="I40" s="150"/>
      <c r="J40" s="40"/>
      <c r="K40" s="40"/>
      <c r="L40" s="151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hidden="1" s="2" customFormat="1" ht="25.44" customHeight="1">
      <c r="A41" s="40"/>
      <c r="B41" s="46"/>
      <c r="C41" s="169"/>
      <c r="D41" s="170" t="s">
        <v>56</v>
      </c>
      <c r="E41" s="171"/>
      <c r="F41" s="171"/>
      <c r="G41" s="172" t="s">
        <v>57</v>
      </c>
      <c r="H41" s="173" t="s">
        <v>58</v>
      </c>
      <c r="I41" s="174"/>
      <c r="J41" s="175">
        <f>SUM(J32:J39)</f>
        <v>0</v>
      </c>
      <c r="K41" s="176"/>
      <c r="L41" s="151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hidden="1" s="2" customFormat="1" ht="14.4" customHeight="1">
      <c r="A42" s="40"/>
      <c r="B42" s="177"/>
      <c r="C42" s="178"/>
      <c r="D42" s="178"/>
      <c r="E42" s="178"/>
      <c r="F42" s="178"/>
      <c r="G42" s="178"/>
      <c r="H42" s="178"/>
      <c r="I42" s="179"/>
      <c r="J42" s="178"/>
      <c r="K42" s="178"/>
      <c r="L42" s="151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3" hidden="1"/>
    <row r="44" hidden="1"/>
    <row r="45" hidden="1"/>
    <row r="46" hidden="1" s="2" customFormat="1" ht="6.96" customHeight="1">
      <c r="A46" s="40"/>
      <c r="B46" s="180"/>
      <c r="C46" s="181"/>
      <c r="D46" s="181"/>
      <c r="E46" s="181"/>
      <c r="F46" s="181"/>
      <c r="G46" s="181"/>
      <c r="H46" s="181"/>
      <c r="I46" s="182"/>
      <c r="J46" s="181"/>
      <c r="K46" s="181"/>
      <c r="L46" s="151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hidden="1" s="2" customFormat="1" ht="24.96" customHeight="1">
      <c r="A47" s="40"/>
      <c r="B47" s="41"/>
      <c r="C47" s="24" t="s">
        <v>144</v>
      </c>
      <c r="D47" s="42"/>
      <c r="E47" s="42"/>
      <c r="F47" s="42"/>
      <c r="G47" s="42"/>
      <c r="H47" s="42"/>
      <c r="I47" s="150"/>
      <c r="J47" s="42"/>
      <c r="K47" s="42"/>
      <c r="L47" s="151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hidden="1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150"/>
      <c r="J48" s="42"/>
      <c r="K48" s="42"/>
      <c r="L48" s="151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hidden="1" s="2" customFormat="1" ht="12" customHeight="1">
      <c r="A49" s="40"/>
      <c r="B49" s="41"/>
      <c r="C49" s="33" t="s">
        <v>16</v>
      </c>
      <c r="D49" s="42"/>
      <c r="E49" s="42"/>
      <c r="F49" s="42"/>
      <c r="G49" s="42"/>
      <c r="H49" s="42"/>
      <c r="I49" s="150"/>
      <c r="J49" s="42"/>
      <c r="K49" s="42"/>
      <c r="L49" s="151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hidden="1" s="2" customFormat="1" ht="16.5" customHeight="1">
      <c r="A50" s="40"/>
      <c r="B50" s="41"/>
      <c r="C50" s="42"/>
      <c r="D50" s="42"/>
      <c r="E50" s="183" t="str">
        <f>E7</f>
        <v>Oprava odvodnění v žst. Kadaň Prunéřov</v>
      </c>
      <c r="F50" s="33"/>
      <c r="G50" s="33"/>
      <c r="H50" s="33"/>
      <c r="I50" s="150"/>
      <c r="J50" s="42"/>
      <c r="K50" s="42"/>
      <c r="L50" s="151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hidden="1" s="1" customFormat="1" ht="12" customHeight="1">
      <c r="B51" s="22"/>
      <c r="C51" s="33" t="s">
        <v>140</v>
      </c>
      <c r="D51" s="23"/>
      <c r="E51" s="23"/>
      <c r="F51" s="23"/>
      <c r="G51" s="23"/>
      <c r="H51" s="23"/>
      <c r="I51" s="141"/>
      <c r="J51" s="23"/>
      <c r="K51" s="23"/>
      <c r="L51" s="21"/>
    </row>
    <row r="52" hidden="1" s="2" customFormat="1" ht="16.5" customHeight="1">
      <c r="A52" s="40"/>
      <c r="B52" s="41"/>
      <c r="C52" s="42"/>
      <c r="D52" s="42"/>
      <c r="E52" s="183" t="s">
        <v>141</v>
      </c>
      <c r="F52" s="42"/>
      <c r="G52" s="42"/>
      <c r="H52" s="42"/>
      <c r="I52" s="150"/>
      <c r="J52" s="42"/>
      <c r="K52" s="42"/>
      <c r="L52" s="151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hidden="1" s="2" customFormat="1" ht="12" customHeight="1">
      <c r="A53" s="40"/>
      <c r="B53" s="41"/>
      <c r="C53" s="33" t="s">
        <v>142</v>
      </c>
      <c r="D53" s="42"/>
      <c r="E53" s="42"/>
      <c r="F53" s="42"/>
      <c r="G53" s="42"/>
      <c r="H53" s="42"/>
      <c r="I53" s="150"/>
      <c r="J53" s="42"/>
      <c r="K53" s="42"/>
      <c r="L53" s="151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hidden="1" s="2" customFormat="1" ht="16.5" customHeight="1">
      <c r="A54" s="40"/>
      <c r="B54" s="41"/>
      <c r="C54" s="42"/>
      <c r="D54" s="42"/>
      <c r="E54" s="72" t="str">
        <f>E11</f>
        <v>Č12 - Příkop vlevo</v>
      </c>
      <c r="F54" s="42"/>
      <c r="G54" s="42"/>
      <c r="H54" s="42"/>
      <c r="I54" s="150"/>
      <c r="J54" s="42"/>
      <c r="K54" s="42"/>
      <c r="L54" s="151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hidden="1" s="2" customFormat="1" ht="6.96" customHeight="1">
      <c r="A55" s="40"/>
      <c r="B55" s="41"/>
      <c r="C55" s="42"/>
      <c r="D55" s="42"/>
      <c r="E55" s="42"/>
      <c r="F55" s="42"/>
      <c r="G55" s="42"/>
      <c r="H55" s="42"/>
      <c r="I55" s="150"/>
      <c r="J55" s="42"/>
      <c r="K55" s="42"/>
      <c r="L55" s="151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hidden="1" s="2" customFormat="1" ht="12" customHeight="1">
      <c r="A56" s="40"/>
      <c r="B56" s="41"/>
      <c r="C56" s="33" t="s">
        <v>22</v>
      </c>
      <c r="D56" s="42"/>
      <c r="E56" s="42"/>
      <c r="F56" s="28" t="str">
        <f>F14</f>
        <v>TO Kadaň</v>
      </c>
      <c r="G56" s="42"/>
      <c r="H56" s="42"/>
      <c r="I56" s="153" t="s">
        <v>24</v>
      </c>
      <c r="J56" s="75" t="str">
        <f>IF(J14="","",J14)</f>
        <v>21. 4. 2020</v>
      </c>
      <c r="K56" s="42"/>
      <c r="L56" s="151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hidden="1" s="2" customFormat="1" ht="6.96" customHeight="1">
      <c r="A57" s="40"/>
      <c r="B57" s="41"/>
      <c r="C57" s="42"/>
      <c r="D57" s="42"/>
      <c r="E57" s="42"/>
      <c r="F57" s="42"/>
      <c r="G57" s="42"/>
      <c r="H57" s="42"/>
      <c r="I57" s="150"/>
      <c r="J57" s="42"/>
      <c r="K57" s="42"/>
      <c r="L57" s="151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hidden="1" s="2" customFormat="1" ht="15.15" customHeight="1">
      <c r="A58" s="40"/>
      <c r="B58" s="41"/>
      <c r="C58" s="33" t="s">
        <v>30</v>
      </c>
      <c r="D58" s="42"/>
      <c r="E58" s="42"/>
      <c r="F58" s="28" t="str">
        <f>E17</f>
        <v>Správa železnic s.o., OŘ UNL, ST Most</v>
      </c>
      <c r="G58" s="42"/>
      <c r="H58" s="42"/>
      <c r="I58" s="153" t="s">
        <v>38</v>
      </c>
      <c r="J58" s="38" t="str">
        <f>E23</f>
        <v xml:space="preserve"> </v>
      </c>
      <c r="K58" s="42"/>
      <c r="L58" s="151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hidden="1" s="2" customFormat="1" ht="40.05" customHeight="1">
      <c r="A59" s="40"/>
      <c r="B59" s="41"/>
      <c r="C59" s="33" t="s">
        <v>36</v>
      </c>
      <c r="D59" s="42"/>
      <c r="E59" s="42"/>
      <c r="F59" s="28" t="str">
        <f>IF(E20="","",E20)</f>
        <v>Vyplň údaj</v>
      </c>
      <c r="G59" s="42"/>
      <c r="H59" s="42"/>
      <c r="I59" s="153" t="s">
        <v>42</v>
      </c>
      <c r="J59" s="38" t="str">
        <f>E26</f>
        <v>Ing. Horák Jiří, horak@szdc.cz, +420 602155923</v>
      </c>
      <c r="K59" s="42"/>
      <c r="L59" s="151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hidden="1" s="2" customFormat="1" ht="10.32" customHeight="1">
      <c r="A60" s="40"/>
      <c r="B60" s="41"/>
      <c r="C60" s="42"/>
      <c r="D60" s="42"/>
      <c r="E60" s="42"/>
      <c r="F60" s="42"/>
      <c r="G60" s="42"/>
      <c r="H60" s="42"/>
      <c r="I60" s="150"/>
      <c r="J60" s="42"/>
      <c r="K60" s="42"/>
      <c r="L60" s="151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hidden="1" s="2" customFormat="1" ht="29.28" customHeight="1">
      <c r="A61" s="40"/>
      <c r="B61" s="41"/>
      <c r="C61" s="184" t="s">
        <v>145</v>
      </c>
      <c r="D61" s="185"/>
      <c r="E61" s="185"/>
      <c r="F61" s="185"/>
      <c r="G61" s="185"/>
      <c r="H61" s="185"/>
      <c r="I61" s="186"/>
      <c r="J61" s="187" t="s">
        <v>146</v>
      </c>
      <c r="K61" s="185"/>
      <c r="L61" s="151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hidden="1" s="2" customFormat="1" ht="10.32" customHeight="1">
      <c r="A62" s="40"/>
      <c r="B62" s="41"/>
      <c r="C62" s="42"/>
      <c r="D62" s="42"/>
      <c r="E62" s="42"/>
      <c r="F62" s="42"/>
      <c r="G62" s="42"/>
      <c r="H62" s="42"/>
      <c r="I62" s="150"/>
      <c r="J62" s="42"/>
      <c r="K62" s="42"/>
      <c r="L62" s="151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hidden="1" s="2" customFormat="1" ht="22.8" customHeight="1">
      <c r="A63" s="40"/>
      <c r="B63" s="41"/>
      <c r="C63" s="188" t="s">
        <v>78</v>
      </c>
      <c r="D63" s="42"/>
      <c r="E63" s="42"/>
      <c r="F63" s="42"/>
      <c r="G63" s="42"/>
      <c r="H63" s="42"/>
      <c r="I63" s="150"/>
      <c r="J63" s="105">
        <f>J88</f>
        <v>0</v>
      </c>
      <c r="K63" s="42"/>
      <c r="L63" s="151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  <c r="AU63" s="18" t="s">
        <v>147</v>
      </c>
    </row>
    <row r="64" hidden="1" s="9" customFormat="1" ht="24.96" customHeight="1">
      <c r="A64" s="9"/>
      <c r="B64" s="189"/>
      <c r="C64" s="190"/>
      <c r="D64" s="191" t="s">
        <v>148</v>
      </c>
      <c r="E64" s="192"/>
      <c r="F64" s="192"/>
      <c r="G64" s="192"/>
      <c r="H64" s="192"/>
      <c r="I64" s="193"/>
      <c r="J64" s="194">
        <f>J89</f>
        <v>0</v>
      </c>
      <c r="K64" s="190"/>
      <c r="L64" s="195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hidden="1" s="10" customFormat="1" ht="19.92" customHeight="1">
      <c r="A65" s="10"/>
      <c r="B65" s="196"/>
      <c r="C65" s="128"/>
      <c r="D65" s="197" t="s">
        <v>149</v>
      </c>
      <c r="E65" s="198"/>
      <c r="F65" s="198"/>
      <c r="G65" s="198"/>
      <c r="H65" s="198"/>
      <c r="I65" s="199"/>
      <c r="J65" s="200">
        <f>J90</f>
        <v>0</v>
      </c>
      <c r="K65" s="128"/>
      <c r="L65" s="201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hidden="1" s="9" customFormat="1" ht="24.96" customHeight="1">
      <c r="A66" s="9"/>
      <c r="B66" s="189"/>
      <c r="C66" s="190"/>
      <c r="D66" s="191" t="s">
        <v>150</v>
      </c>
      <c r="E66" s="192"/>
      <c r="F66" s="192"/>
      <c r="G66" s="192"/>
      <c r="H66" s="192"/>
      <c r="I66" s="193"/>
      <c r="J66" s="194">
        <f>J126</f>
        <v>0</v>
      </c>
      <c r="K66" s="190"/>
      <c r="L66" s="195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hidden="1" s="2" customFormat="1" ht="21.84" customHeight="1">
      <c r="A67" s="40"/>
      <c r="B67" s="41"/>
      <c r="C67" s="42"/>
      <c r="D67" s="42"/>
      <c r="E67" s="42"/>
      <c r="F67" s="42"/>
      <c r="G67" s="42"/>
      <c r="H67" s="42"/>
      <c r="I67" s="150"/>
      <c r="J67" s="42"/>
      <c r="K67" s="42"/>
      <c r="L67" s="151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</row>
    <row r="68" hidden="1" s="2" customFormat="1" ht="6.96" customHeight="1">
      <c r="A68" s="40"/>
      <c r="B68" s="62"/>
      <c r="C68" s="63"/>
      <c r="D68" s="63"/>
      <c r="E68" s="63"/>
      <c r="F68" s="63"/>
      <c r="G68" s="63"/>
      <c r="H68" s="63"/>
      <c r="I68" s="179"/>
      <c r="J68" s="63"/>
      <c r="K68" s="63"/>
      <c r="L68" s="151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</row>
    <row r="69" hidden="1"/>
    <row r="70" hidden="1"/>
    <row r="71" hidden="1"/>
    <row r="72" s="2" customFormat="1" ht="6.96" customHeight="1">
      <c r="A72" s="40"/>
      <c r="B72" s="64"/>
      <c r="C72" s="65"/>
      <c r="D72" s="65"/>
      <c r="E72" s="65"/>
      <c r="F72" s="65"/>
      <c r="G72" s="65"/>
      <c r="H72" s="65"/>
      <c r="I72" s="182"/>
      <c r="J72" s="65"/>
      <c r="K72" s="65"/>
      <c r="L72" s="151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24.96" customHeight="1">
      <c r="A73" s="40"/>
      <c r="B73" s="41"/>
      <c r="C73" s="24" t="s">
        <v>151</v>
      </c>
      <c r="D73" s="42"/>
      <c r="E73" s="42"/>
      <c r="F73" s="42"/>
      <c r="G73" s="42"/>
      <c r="H73" s="42"/>
      <c r="I73" s="150"/>
      <c r="J73" s="42"/>
      <c r="K73" s="42"/>
      <c r="L73" s="151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6.96" customHeight="1">
      <c r="A74" s="40"/>
      <c r="B74" s="41"/>
      <c r="C74" s="42"/>
      <c r="D74" s="42"/>
      <c r="E74" s="42"/>
      <c r="F74" s="42"/>
      <c r="G74" s="42"/>
      <c r="H74" s="42"/>
      <c r="I74" s="150"/>
      <c r="J74" s="42"/>
      <c r="K74" s="42"/>
      <c r="L74" s="151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2" customHeight="1">
      <c r="A75" s="40"/>
      <c r="B75" s="41"/>
      <c r="C75" s="33" t="s">
        <v>16</v>
      </c>
      <c r="D75" s="42"/>
      <c r="E75" s="42"/>
      <c r="F75" s="42"/>
      <c r="G75" s="42"/>
      <c r="H75" s="42"/>
      <c r="I75" s="150"/>
      <c r="J75" s="42"/>
      <c r="K75" s="42"/>
      <c r="L75" s="151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6.5" customHeight="1">
      <c r="A76" s="40"/>
      <c r="B76" s="41"/>
      <c r="C76" s="42"/>
      <c r="D76" s="42"/>
      <c r="E76" s="183" t="str">
        <f>E7</f>
        <v>Oprava odvodnění v žst. Kadaň Prunéřov</v>
      </c>
      <c r="F76" s="33"/>
      <c r="G76" s="33"/>
      <c r="H76" s="33"/>
      <c r="I76" s="150"/>
      <c r="J76" s="42"/>
      <c r="K76" s="42"/>
      <c r="L76" s="151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1" customFormat="1" ht="12" customHeight="1">
      <c r="B77" s="22"/>
      <c r="C77" s="33" t="s">
        <v>140</v>
      </c>
      <c r="D77" s="23"/>
      <c r="E77" s="23"/>
      <c r="F77" s="23"/>
      <c r="G77" s="23"/>
      <c r="H77" s="23"/>
      <c r="I77" s="141"/>
      <c r="J77" s="23"/>
      <c r="K77" s="23"/>
      <c r="L77" s="21"/>
    </row>
    <row r="78" s="2" customFormat="1" ht="16.5" customHeight="1">
      <c r="A78" s="40"/>
      <c r="B78" s="41"/>
      <c r="C78" s="42"/>
      <c r="D78" s="42"/>
      <c r="E78" s="183" t="s">
        <v>141</v>
      </c>
      <c r="F78" s="42"/>
      <c r="G78" s="42"/>
      <c r="H78" s="42"/>
      <c r="I78" s="150"/>
      <c r="J78" s="42"/>
      <c r="K78" s="42"/>
      <c r="L78" s="151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2" customHeight="1">
      <c r="A79" s="40"/>
      <c r="B79" s="41"/>
      <c r="C79" s="33" t="s">
        <v>142</v>
      </c>
      <c r="D79" s="42"/>
      <c r="E79" s="42"/>
      <c r="F79" s="42"/>
      <c r="G79" s="42"/>
      <c r="H79" s="42"/>
      <c r="I79" s="150"/>
      <c r="J79" s="42"/>
      <c r="K79" s="42"/>
      <c r="L79" s="151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6.5" customHeight="1">
      <c r="A80" s="40"/>
      <c r="B80" s="41"/>
      <c r="C80" s="42"/>
      <c r="D80" s="42"/>
      <c r="E80" s="72" t="str">
        <f>E11</f>
        <v>Č12 - Příkop vlevo</v>
      </c>
      <c r="F80" s="42"/>
      <c r="G80" s="42"/>
      <c r="H80" s="42"/>
      <c r="I80" s="150"/>
      <c r="J80" s="42"/>
      <c r="K80" s="42"/>
      <c r="L80" s="151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6.96" customHeight="1">
      <c r="A81" s="40"/>
      <c r="B81" s="41"/>
      <c r="C81" s="42"/>
      <c r="D81" s="42"/>
      <c r="E81" s="42"/>
      <c r="F81" s="42"/>
      <c r="G81" s="42"/>
      <c r="H81" s="42"/>
      <c r="I81" s="150"/>
      <c r="J81" s="42"/>
      <c r="K81" s="42"/>
      <c r="L81" s="151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2" customHeight="1">
      <c r="A82" s="40"/>
      <c r="B82" s="41"/>
      <c r="C82" s="33" t="s">
        <v>22</v>
      </c>
      <c r="D82" s="42"/>
      <c r="E82" s="42"/>
      <c r="F82" s="28" t="str">
        <f>F14</f>
        <v>TO Kadaň</v>
      </c>
      <c r="G82" s="42"/>
      <c r="H82" s="42"/>
      <c r="I82" s="153" t="s">
        <v>24</v>
      </c>
      <c r="J82" s="75" t="str">
        <f>IF(J14="","",J14)</f>
        <v>21. 4. 2020</v>
      </c>
      <c r="K82" s="42"/>
      <c r="L82" s="151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6.96" customHeight="1">
      <c r="A83" s="40"/>
      <c r="B83" s="41"/>
      <c r="C83" s="42"/>
      <c r="D83" s="42"/>
      <c r="E83" s="42"/>
      <c r="F83" s="42"/>
      <c r="G83" s="42"/>
      <c r="H83" s="42"/>
      <c r="I83" s="150"/>
      <c r="J83" s="42"/>
      <c r="K83" s="42"/>
      <c r="L83" s="151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5.15" customHeight="1">
      <c r="A84" s="40"/>
      <c r="B84" s="41"/>
      <c r="C84" s="33" t="s">
        <v>30</v>
      </c>
      <c r="D84" s="42"/>
      <c r="E84" s="42"/>
      <c r="F84" s="28" t="str">
        <f>E17</f>
        <v>Správa železnic s.o., OŘ UNL, ST Most</v>
      </c>
      <c r="G84" s="42"/>
      <c r="H84" s="42"/>
      <c r="I84" s="153" t="s">
        <v>38</v>
      </c>
      <c r="J84" s="38" t="str">
        <f>E23</f>
        <v xml:space="preserve"> </v>
      </c>
      <c r="K84" s="42"/>
      <c r="L84" s="151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40.05" customHeight="1">
      <c r="A85" s="40"/>
      <c r="B85" s="41"/>
      <c r="C85" s="33" t="s">
        <v>36</v>
      </c>
      <c r="D85" s="42"/>
      <c r="E85" s="42"/>
      <c r="F85" s="28" t="str">
        <f>IF(E20="","",E20)</f>
        <v>Vyplň údaj</v>
      </c>
      <c r="G85" s="42"/>
      <c r="H85" s="42"/>
      <c r="I85" s="153" t="s">
        <v>42</v>
      </c>
      <c r="J85" s="38" t="str">
        <f>E26</f>
        <v>Ing. Horák Jiří, horak@szdc.cz, +420 602155923</v>
      </c>
      <c r="K85" s="42"/>
      <c r="L85" s="151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10.32" customHeight="1">
      <c r="A86" s="40"/>
      <c r="B86" s="41"/>
      <c r="C86" s="42"/>
      <c r="D86" s="42"/>
      <c r="E86" s="42"/>
      <c r="F86" s="42"/>
      <c r="G86" s="42"/>
      <c r="H86" s="42"/>
      <c r="I86" s="150"/>
      <c r="J86" s="42"/>
      <c r="K86" s="42"/>
      <c r="L86" s="151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11" customFormat="1" ht="29.28" customHeight="1">
      <c r="A87" s="202"/>
      <c r="B87" s="203"/>
      <c r="C87" s="204" t="s">
        <v>152</v>
      </c>
      <c r="D87" s="205" t="s">
        <v>65</v>
      </c>
      <c r="E87" s="205" t="s">
        <v>61</v>
      </c>
      <c r="F87" s="205" t="s">
        <v>62</v>
      </c>
      <c r="G87" s="205" t="s">
        <v>153</v>
      </c>
      <c r="H87" s="205" t="s">
        <v>154</v>
      </c>
      <c r="I87" s="206" t="s">
        <v>155</v>
      </c>
      <c r="J87" s="205" t="s">
        <v>146</v>
      </c>
      <c r="K87" s="207" t="s">
        <v>156</v>
      </c>
      <c r="L87" s="208"/>
      <c r="M87" s="95" t="s">
        <v>39</v>
      </c>
      <c r="N87" s="96" t="s">
        <v>50</v>
      </c>
      <c r="O87" s="96" t="s">
        <v>157</v>
      </c>
      <c r="P87" s="96" t="s">
        <v>158</v>
      </c>
      <c r="Q87" s="96" t="s">
        <v>159</v>
      </c>
      <c r="R87" s="96" t="s">
        <v>160</v>
      </c>
      <c r="S87" s="96" t="s">
        <v>161</v>
      </c>
      <c r="T87" s="97" t="s">
        <v>162</v>
      </c>
      <c r="U87" s="202"/>
      <c r="V87" s="202"/>
      <c r="W87" s="202"/>
      <c r="X87" s="202"/>
      <c r="Y87" s="202"/>
      <c r="Z87" s="202"/>
      <c r="AA87" s="202"/>
      <c r="AB87" s="202"/>
      <c r="AC87" s="202"/>
      <c r="AD87" s="202"/>
      <c r="AE87" s="202"/>
    </row>
    <row r="88" s="2" customFormat="1" ht="22.8" customHeight="1">
      <c r="A88" s="40"/>
      <c r="B88" s="41"/>
      <c r="C88" s="102" t="s">
        <v>163</v>
      </c>
      <c r="D88" s="42"/>
      <c r="E88" s="42"/>
      <c r="F88" s="42"/>
      <c r="G88" s="42"/>
      <c r="H88" s="42"/>
      <c r="I88" s="150"/>
      <c r="J88" s="209">
        <f>BK88</f>
        <v>0</v>
      </c>
      <c r="K88" s="42"/>
      <c r="L88" s="46"/>
      <c r="M88" s="98"/>
      <c r="N88" s="210"/>
      <c r="O88" s="99"/>
      <c r="P88" s="211">
        <f>P89+P126</f>
        <v>0</v>
      </c>
      <c r="Q88" s="99"/>
      <c r="R88" s="211">
        <f>R89+R126</f>
        <v>218.40800000000002</v>
      </c>
      <c r="S88" s="99"/>
      <c r="T88" s="212">
        <f>T89+T126</f>
        <v>0</v>
      </c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T88" s="18" t="s">
        <v>79</v>
      </c>
      <c r="AU88" s="18" t="s">
        <v>147</v>
      </c>
      <c r="BK88" s="213">
        <f>BK89+BK126</f>
        <v>0</v>
      </c>
    </row>
    <row r="89" s="12" customFormat="1" ht="25.92" customHeight="1">
      <c r="A89" s="12"/>
      <c r="B89" s="214"/>
      <c r="C89" s="215"/>
      <c r="D89" s="216" t="s">
        <v>79</v>
      </c>
      <c r="E89" s="217" t="s">
        <v>164</v>
      </c>
      <c r="F89" s="217" t="s">
        <v>165</v>
      </c>
      <c r="G89" s="215"/>
      <c r="H89" s="215"/>
      <c r="I89" s="218"/>
      <c r="J89" s="219">
        <f>BK89</f>
        <v>0</v>
      </c>
      <c r="K89" s="215"/>
      <c r="L89" s="220"/>
      <c r="M89" s="221"/>
      <c r="N89" s="222"/>
      <c r="O89" s="222"/>
      <c r="P89" s="223">
        <f>P90</f>
        <v>0</v>
      </c>
      <c r="Q89" s="222"/>
      <c r="R89" s="223">
        <f>R90</f>
        <v>218.40800000000002</v>
      </c>
      <c r="S89" s="222"/>
      <c r="T89" s="224">
        <f>T90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25" t="s">
        <v>87</v>
      </c>
      <c r="AT89" s="226" t="s">
        <v>79</v>
      </c>
      <c r="AU89" s="226" t="s">
        <v>80</v>
      </c>
      <c r="AY89" s="225" t="s">
        <v>166</v>
      </c>
      <c r="BK89" s="227">
        <f>BK90</f>
        <v>0</v>
      </c>
    </row>
    <row r="90" s="12" customFormat="1" ht="22.8" customHeight="1">
      <c r="A90" s="12"/>
      <c r="B90" s="214"/>
      <c r="C90" s="215"/>
      <c r="D90" s="216" t="s">
        <v>79</v>
      </c>
      <c r="E90" s="228" t="s">
        <v>167</v>
      </c>
      <c r="F90" s="228" t="s">
        <v>168</v>
      </c>
      <c r="G90" s="215"/>
      <c r="H90" s="215"/>
      <c r="I90" s="218"/>
      <c r="J90" s="229">
        <f>BK90</f>
        <v>0</v>
      </c>
      <c r="K90" s="215"/>
      <c r="L90" s="220"/>
      <c r="M90" s="221"/>
      <c r="N90" s="222"/>
      <c r="O90" s="222"/>
      <c r="P90" s="223">
        <f>SUM(P91:P125)</f>
        <v>0</v>
      </c>
      <c r="Q90" s="222"/>
      <c r="R90" s="223">
        <f>SUM(R91:R125)</f>
        <v>218.40800000000002</v>
      </c>
      <c r="S90" s="222"/>
      <c r="T90" s="224">
        <f>SUM(T91:T125)</f>
        <v>0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25" t="s">
        <v>87</v>
      </c>
      <c r="AT90" s="226" t="s">
        <v>79</v>
      </c>
      <c r="AU90" s="226" t="s">
        <v>87</v>
      </c>
      <c r="AY90" s="225" t="s">
        <v>166</v>
      </c>
      <c r="BK90" s="227">
        <f>SUM(BK91:BK125)</f>
        <v>0</v>
      </c>
    </row>
    <row r="91" s="2" customFormat="1" ht="21.75" customHeight="1">
      <c r="A91" s="40"/>
      <c r="B91" s="41"/>
      <c r="C91" s="230" t="s">
        <v>87</v>
      </c>
      <c r="D91" s="230" t="s">
        <v>169</v>
      </c>
      <c r="E91" s="231" t="s">
        <v>225</v>
      </c>
      <c r="F91" s="232" t="s">
        <v>226</v>
      </c>
      <c r="G91" s="233" t="s">
        <v>133</v>
      </c>
      <c r="H91" s="234">
        <v>14.215999999999999</v>
      </c>
      <c r="I91" s="235"/>
      <c r="J91" s="236">
        <f>ROUND(I91*H91,2)</f>
        <v>0</v>
      </c>
      <c r="K91" s="232" t="s">
        <v>173</v>
      </c>
      <c r="L91" s="46"/>
      <c r="M91" s="237" t="s">
        <v>39</v>
      </c>
      <c r="N91" s="238" t="s">
        <v>53</v>
      </c>
      <c r="O91" s="87"/>
      <c r="P91" s="239">
        <f>O91*H91</f>
        <v>0</v>
      </c>
      <c r="Q91" s="239">
        <v>0</v>
      </c>
      <c r="R91" s="239">
        <f>Q91*H91</f>
        <v>0</v>
      </c>
      <c r="S91" s="239">
        <v>0</v>
      </c>
      <c r="T91" s="240">
        <f>S91*H91</f>
        <v>0</v>
      </c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R91" s="241" t="s">
        <v>174</v>
      </c>
      <c r="AT91" s="241" t="s">
        <v>169</v>
      </c>
      <c r="AU91" s="241" t="s">
        <v>89</v>
      </c>
      <c r="AY91" s="18" t="s">
        <v>166</v>
      </c>
      <c r="BE91" s="242">
        <f>IF(N91="základní",J91,0)</f>
        <v>0</v>
      </c>
      <c r="BF91" s="242">
        <f>IF(N91="snížená",J91,0)</f>
        <v>0</v>
      </c>
      <c r="BG91" s="242">
        <f>IF(N91="zákl. přenesená",J91,0)</f>
        <v>0</v>
      </c>
      <c r="BH91" s="242">
        <f>IF(N91="sníž. přenesená",J91,0)</f>
        <v>0</v>
      </c>
      <c r="BI91" s="242">
        <f>IF(N91="nulová",J91,0)</f>
        <v>0</v>
      </c>
      <c r="BJ91" s="18" t="s">
        <v>174</v>
      </c>
      <c r="BK91" s="242">
        <f>ROUND(I91*H91,2)</f>
        <v>0</v>
      </c>
      <c r="BL91" s="18" t="s">
        <v>174</v>
      </c>
      <c r="BM91" s="241" t="s">
        <v>227</v>
      </c>
    </row>
    <row r="92" s="2" customFormat="1">
      <c r="A92" s="40"/>
      <c r="B92" s="41"/>
      <c r="C92" s="42"/>
      <c r="D92" s="243" t="s">
        <v>176</v>
      </c>
      <c r="E92" s="42"/>
      <c r="F92" s="244" t="s">
        <v>228</v>
      </c>
      <c r="G92" s="42"/>
      <c r="H92" s="42"/>
      <c r="I92" s="150"/>
      <c r="J92" s="42"/>
      <c r="K92" s="42"/>
      <c r="L92" s="46"/>
      <c r="M92" s="245"/>
      <c r="N92" s="246"/>
      <c r="O92" s="87"/>
      <c r="P92" s="87"/>
      <c r="Q92" s="87"/>
      <c r="R92" s="87"/>
      <c r="S92" s="87"/>
      <c r="T92" s="88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T92" s="18" t="s">
        <v>176</v>
      </c>
      <c r="AU92" s="18" t="s">
        <v>89</v>
      </c>
    </row>
    <row r="93" s="2" customFormat="1">
      <c r="A93" s="40"/>
      <c r="B93" s="41"/>
      <c r="C93" s="42"/>
      <c r="D93" s="243" t="s">
        <v>178</v>
      </c>
      <c r="E93" s="42"/>
      <c r="F93" s="247" t="s">
        <v>186</v>
      </c>
      <c r="G93" s="42"/>
      <c r="H93" s="42"/>
      <c r="I93" s="150"/>
      <c r="J93" s="42"/>
      <c r="K93" s="42"/>
      <c r="L93" s="46"/>
      <c r="M93" s="245"/>
      <c r="N93" s="246"/>
      <c r="O93" s="87"/>
      <c r="P93" s="87"/>
      <c r="Q93" s="87"/>
      <c r="R93" s="87"/>
      <c r="S93" s="87"/>
      <c r="T93" s="88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T93" s="18" t="s">
        <v>178</v>
      </c>
      <c r="AU93" s="18" t="s">
        <v>89</v>
      </c>
    </row>
    <row r="94" s="13" customFormat="1">
      <c r="A94" s="13"/>
      <c r="B94" s="248"/>
      <c r="C94" s="249"/>
      <c r="D94" s="243" t="s">
        <v>187</v>
      </c>
      <c r="E94" s="250" t="s">
        <v>39</v>
      </c>
      <c r="F94" s="251" t="s">
        <v>229</v>
      </c>
      <c r="G94" s="249"/>
      <c r="H94" s="252">
        <v>14.215999999999999</v>
      </c>
      <c r="I94" s="253"/>
      <c r="J94" s="249"/>
      <c r="K94" s="249"/>
      <c r="L94" s="254"/>
      <c r="M94" s="255"/>
      <c r="N94" s="256"/>
      <c r="O94" s="256"/>
      <c r="P94" s="256"/>
      <c r="Q94" s="256"/>
      <c r="R94" s="256"/>
      <c r="S94" s="256"/>
      <c r="T94" s="257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58" t="s">
        <v>187</v>
      </c>
      <c r="AU94" s="258" t="s">
        <v>89</v>
      </c>
      <c r="AV94" s="13" t="s">
        <v>89</v>
      </c>
      <c r="AW94" s="13" t="s">
        <v>41</v>
      </c>
      <c r="AX94" s="13" t="s">
        <v>80</v>
      </c>
      <c r="AY94" s="258" t="s">
        <v>166</v>
      </c>
    </row>
    <row r="95" s="14" customFormat="1">
      <c r="A95" s="14"/>
      <c r="B95" s="259"/>
      <c r="C95" s="260"/>
      <c r="D95" s="243" t="s">
        <v>187</v>
      </c>
      <c r="E95" s="261" t="s">
        <v>213</v>
      </c>
      <c r="F95" s="262" t="s">
        <v>190</v>
      </c>
      <c r="G95" s="260"/>
      <c r="H95" s="263">
        <v>14.215999999999999</v>
      </c>
      <c r="I95" s="264"/>
      <c r="J95" s="260"/>
      <c r="K95" s="260"/>
      <c r="L95" s="265"/>
      <c r="M95" s="266"/>
      <c r="N95" s="267"/>
      <c r="O95" s="267"/>
      <c r="P95" s="267"/>
      <c r="Q95" s="267"/>
      <c r="R95" s="267"/>
      <c r="S95" s="267"/>
      <c r="T95" s="268"/>
      <c r="U95" s="14"/>
      <c r="V95" s="14"/>
      <c r="W95" s="14"/>
      <c r="X95" s="14"/>
      <c r="Y95" s="14"/>
      <c r="Z95" s="14"/>
      <c r="AA95" s="14"/>
      <c r="AB95" s="14"/>
      <c r="AC95" s="14"/>
      <c r="AD95" s="14"/>
      <c r="AE95" s="14"/>
      <c r="AT95" s="269" t="s">
        <v>187</v>
      </c>
      <c r="AU95" s="269" t="s">
        <v>89</v>
      </c>
      <c r="AV95" s="14" t="s">
        <v>174</v>
      </c>
      <c r="AW95" s="14" t="s">
        <v>41</v>
      </c>
      <c r="AX95" s="14" t="s">
        <v>87</v>
      </c>
      <c r="AY95" s="269" t="s">
        <v>166</v>
      </c>
    </row>
    <row r="96" s="2" customFormat="1" ht="21.75" customHeight="1">
      <c r="A96" s="40"/>
      <c r="B96" s="41"/>
      <c r="C96" s="230" t="s">
        <v>89</v>
      </c>
      <c r="D96" s="230" t="s">
        <v>169</v>
      </c>
      <c r="E96" s="231" t="s">
        <v>182</v>
      </c>
      <c r="F96" s="232" t="s">
        <v>183</v>
      </c>
      <c r="G96" s="233" t="s">
        <v>133</v>
      </c>
      <c r="H96" s="234">
        <v>468.13999999999999</v>
      </c>
      <c r="I96" s="235"/>
      <c r="J96" s="236">
        <f>ROUND(I96*H96,2)</f>
        <v>0</v>
      </c>
      <c r="K96" s="232" t="s">
        <v>173</v>
      </c>
      <c r="L96" s="46"/>
      <c r="M96" s="237" t="s">
        <v>39</v>
      </c>
      <c r="N96" s="238" t="s">
        <v>53</v>
      </c>
      <c r="O96" s="87"/>
      <c r="P96" s="239">
        <f>O96*H96</f>
        <v>0</v>
      </c>
      <c r="Q96" s="239">
        <v>0</v>
      </c>
      <c r="R96" s="239">
        <f>Q96*H96</f>
        <v>0</v>
      </c>
      <c r="S96" s="239">
        <v>0</v>
      </c>
      <c r="T96" s="240">
        <f>S96*H96</f>
        <v>0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R96" s="241" t="s">
        <v>174</v>
      </c>
      <c r="AT96" s="241" t="s">
        <v>169</v>
      </c>
      <c r="AU96" s="241" t="s">
        <v>89</v>
      </c>
      <c r="AY96" s="18" t="s">
        <v>166</v>
      </c>
      <c r="BE96" s="242">
        <f>IF(N96="základní",J96,0)</f>
        <v>0</v>
      </c>
      <c r="BF96" s="242">
        <f>IF(N96="snížená",J96,0)</f>
        <v>0</v>
      </c>
      <c r="BG96" s="242">
        <f>IF(N96="zákl. přenesená",J96,0)</f>
        <v>0</v>
      </c>
      <c r="BH96" s="242">
        <f>IF(N96="sníž. přenesená",J96,0)</f>
        <v>0</v>
      </c>
      <c r="BI96" s="242">
        <f>IF(N96="nulová",J96,0)</f>
        <v>0</v>
      </c>
      <c r="BJ96" s="18" t="s">
        <v>174</v>
      </c>
      <c r="BK96" s="242">
        <f>ROUND(I96*H96,2)</f>
        <v>0</v>
      </c>
      <c r="BL96" s="18" t="s">
        <v>174</v>
      </c>
      <c r="BM96" s="241" t="s">
        <v>230</v>
      </c>
    </row>
    <row r="97" s="2" customFormat="1">
      <c r="A97" s="40"/>
      <c r="B97" s="41"/>
      <c r="C97" s="42"/>
      <c r="D97" s="243" t="s">
        <v>176</v>
      </c>
      <c r="E97" s="42"/>
      <c r="F97" s="244" t="s">
        <v>185</v>
      </c>
      <c r="G97" s="42"/>
      <c r="H97" s="42"/>
      <c r="I97" s="150"/>
      <c r="J97" s="42"/>
      <c r="K97" s="42"/>
      <c r="L97" s="46"/>
      <c r="M97" s="245"/>
      <c r="N97" s="246"/>
      <c r="O97" s="87"/>
      <c r="P97" s="87"/>
      <c r="Q97" s="87"/>
      <c r="R97" s="87"/>
      <c r="S97" s="87"/>
      <c r="T97" s="88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T97" s="18" t="s">
        <v>176</v>
      </c>
      <c r="AU97" s="18" t="s">
        <v>89</v>
      </c>
    </row>
    <row r="98" s="2" customFormat="1">
      <c r="A98" s="40"/>
      <c r="B98" s="41"/>
      <c r="C98" s="42"/>
      <c r="D98" s="243" t="s">
        <v>178</v>
      </c>
      <c r="E98" s="42"/>
      <c r="F98" s="247" t="s">
        <v>186</v>
      </c>
      <c r="G98" s="42"/>
      <c r="H98" s="42"/>
      <c r="I98" s="150"/>
      <c r="J98" s="42"/>
      <c r="K98" s="42"/>
      <c r="L98" s="46"/>
      <c r="M98" s="245"/>
      <c r="N98" s="246"/>
      <c r="O98" s="87"/>
      <c r="P98" s="87"/>
      <c r="Q98" s="87"/>
      <c r="R98" s="87"/>
      <c r="S98" s="87"/>
      <c r="T98" s="88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T98" s="18" t="s">
        <v>178</v>
      </c>
      <c r="AU98" s="18" t="s">
        <v>89</v>
      </c>
    </row>
    <row r="99" s="13" customFormat="1">
      <c r="A99" s="13"/>
      <c r="B99" s="248"/>
      <c r="C99" s="249"/>
      <c r="D99" s="243" t="s">
        <v>187</v>
      </c>
      <c r="E99" s="250" t="s">
        <v>39</v>
      </c>
      <c r="F99" s="251" t="s">
        <v>231</v>
      </c>
      <c r="G99" s="249"/>
      <c r="H99" s="252">
        <v>520.15599999999995</v>
      </c>
      <c r="I99" s="253"/>
      <c r="J99" s="249"/>
      <c r="K99" s="249"/>
      <c r="L99" s="254"/>
      <c r="M99" s="255"/>
      <c r="N99" s="256"/>
      <c r="O99" s="256"/>
      <c r="P99" s="256"/>
      <c r="Q99" s="256"/>
      <c r="R99" s="256"/>
      <c r="S99" s="256"/>
      <c r="T99" s="257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58" t="s">
        <v>187</v>
      </c>
      <c r="AU99" s="258" t="s">
        <v>89</v>
      </c>
      <c r="AV99" s="13" t="s">
        <v>89</v>
      </c>
      <c r="AW99" s="13" t="s">
        <v>41</v>
      </c>
      <c r="AX99" s="13" t="s">
        <v>80</v>
      </c>
      <c r="AY99" s="258" t="s">
        <v>166</v>
      </c>
    </row>
    <row r="100" s="13" customFormat="1">
      <c r="A100" s="13"/>
      <c r="B100" s="248"/>
      <c r="C100" s="249"/>
      <c r="D100" s="243" t="s">
        <v>187</v>
      </c>
      <c r="E100" s="250" t="s">
        <v>39</v>
      </c>
      <c r="F100" s="251" t="s">
        <v>232</v>
      </c>
      <c r="G100" s="249"/>
      <c r="H100" s="252">
        <v>-52.015999999999998</v>
      </c>
      <c r="I100" s="253"/>
      <c r="J100" s="249"/>
      <c r="K100" s="249"/>
      <c r="L100" s="254"/>
      <c r="M100" s="255"/>
      <c r="N100" s="256"/>
      <c r="O100" s="256"/>
      <c r="P100" s="256"/>
      <c r="Q100" s="256"/>
      <c r="R100" s="256"/>
      <c r="S100" s="256"/>
      <c r="T100" s="257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58" t="s">
        <v>187</v>
      </c>
      <c r="AU100" s="258" t="s">
        <v>89</v>
      </c>
      <c r="AV100" s="13" t="s">
        <v>89</v>
      </c>
      <c r="AW100" s="13" t="s">
        <v>41</v>
      </c>
      <c r="AX100" s="13" t="s">
        <v>80</v>
      </c>
      <c r="AY100" s="258" t="s">
        <v>166</v>
      </c>
    </row>
    <row r="101" s="14" customFormat="1">
      <c r="A101" s="14"/>
      <c r="B101" s="259"/>
      <c r="C101" s="260"/>
      <c r="D101" s="243" t="s">
        <v>187</v>
      </c>
      <c r="E101" s="261" t="s">
        <v>216</v>
      </c>
      <c r="F101" s="262" t="s">
        <v>190</v>
      </c>
      <c r="G101" s="260"/>
      <c r="H101" s="263">
        <v>468.13999999999999</v>
      </c>
      <c r="I101" s="264"/>
      <c r="J101" s="260"/>
      <c r="K101" s="260"/>
      <c r="L101" s="265"/>
      <c r="M101" s="266"/>
      <c r="N101" s="267"/>
      <c r="O101" s="267"/>
      <c r="P101" s="267"/>
      <c r="Q101" s="267"/>
      <c r="R101" s="267"/>
      <c r="S101" s="267"/>
      <c r="T101" s="268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T101" s="269" t="s">
        <v>187</v>
      </c>
      <c r="AU101" s="269" t="s">
        <v>89</v>
      </c>
      <c r="AV101" s="14" t="s">
        <v>174</v>
      </c>
      <c r="AW101" s="14" t="s">
        <v>41</v>
      </c>
      <c r="AX101" s="14" t="s">
        <v>87</v>
      </c>
      <c r="AY101" s="269" t="s">
        <v>166</v>
      </c>
    </row>
    <row r="102" s="2" customFormat="1" ht="21.75" customHeight="1">
      <c r="A102" s="40"/>
      <c r="B102" s="41"/>
      <c r="C102" s="230" t="s">
        <v>191</v>
      </c>
      <c r="D102" s="230" t="s">
        <v>169</v>
      </c>
      <c r="E102" s="231" t="s">
        <v>233</v>
      </c>
      <c r="F102" s="232" t="s">
        <v>234</v>
      </c>
      <c r="G102" s="233" t="s">
        <v>133</v>
      </c>
      <c r="H102" s="234">
        <v>2448.029</v>
      </c>
      <c r="I102" s="235"/>
      <c r="J102" s="236">
        <f>ROUND(I102*H102,2)</f>
        <v>0</v>
      </c>
      <c r="K102" s="232" t="s">
        <v>173</v>
      </c>
      <c r="L102" s="46"/>
      <c r="M102" s="237" t="s">
        <v>39</v>
      </c>
      <c r="N102" s="238" t="s">
        <v>53</v>
      </c>
      <c r="O102" s="87"/>
      <c r="P102" s="239">
        <f>O102*H102</f>
        <v>0</v>
      </c>
      <c r="Q102" s="239">
        <v>0</v>
      </c>
      <c r="R102" s="239">
        <f>Q102*H102</f>
        <v>0</v>
      </c>
      <c r="S102" s="239">
        <v>0</v>
      </c>
      <c r="T102" s="240">
        <f>S102*H102</f>
        <v>0</v>
      </c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R102" s="241" t="s">
        <v>174</v>
      </c>
      <c r="AT102" s="241" t="s">
        <v>169</v>
      </c>
      <c r="AU102" s="241" t="s">
        <v>89</v>
      </c>
      <c r="AY102" s="18" t="s">
        <v>166</v>
      </c>
      <c r="BE102" s="242">
        <f>IF(N102="základní",J102,0)</f>
        <v>0</v>
      </c>
      <c r="BF102" s="242">
        <f>IF(N102="snížená",J102,0)</f>
        <v>0</v>
      </c>
      <c r="BG102" s="242">
        <f>IF(N102="zákl. přenesená",J102,0)</f>
        <v>0</v>
      </c>
      <c r="BH102" s="242">
        <f>IF(N102="sníž. přenesená",J102,0)</f>
        <v>0</v>
      </c>
      <c r="BI102" s="242">
        <f>IF(N102="nulová",J102,0)</f>
        <v>0</v>
      </c>
      <c r="BJ102" s="18" t="s">
        <v>174</v>
      </c>
      <c r="BK102" s="242">
        <f>ROUND(I102*H102,2)</f>
        <v>0</v>
      </c>
      <c r="BL102" s="18" t="s">
        <v>174</v>
      </c>
      <c r="BM102" s="241" t="s">
        <v>235</v>
      </c>
    </row>
    <row r="103" s="2" customFormat="1">
      <c r="A103" s="40"/>
      <c r="B103" s="41"/>
      <c r="C103" s="42"/>
      <c r="D103" s="243" t="s">
        <v>176</v>
      </c>
      <c r="E103" s="42"/>
      <c r="F103" s="244" t="s">
        <v>236</v>
      </c>
      <c r="G103" s="42"/>
      <c r="H103" s="42"/>
      <c r="I103" s="150"/>
      <c r="J103" s="42"/>
      <c r="K103" s="42"/>
      <c r="L103" s="46"/>
      <c r="M103" s="245"/>
      <c r="N103" s="246"/>
      <c r="O103" s="87"/>
      <c r="P103" s="87"/>
      <c r="Q103" s="87"/>
      <c r="R103" s="87"/>
      <c r="S103" s="87"/>
      <c r="T103" s="88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T103" s="18" t="s">
        <v>176</v>
      </c>
      <c r="AU103" s="18" t="s">
        <v>89</v>
      </c>
    </row>
    <row r="104" s="2" customFormat="1">
      <c r="A104" s="40"/>
      <c r="B104" s="41"/>
      <c r="C104" s="42"/>
      <c r="D104" s="243" t="s">
        <v>178</v>
      </c>
      <c r="E104" s="42"/>
      <c r="F104" s="247" t="s">
        <v>186</v>
      </c>
      <c r="G104" s="42"/>
      <c r="H104" s="42"/>
      <c r="I104" s="150"/>
      <c r="J104" s="42"/>
      <c r="K104" s="42"/>
      <c r="L104" s="46"/>
      <c r="M104" s="245"/>
      <c r="N104" s="246"/>
      <c r="O104" s="87"/>
      <c r="P104" s="87"/>
      <c r="Q104" s="87"/>
      <c r="R104" s="87"/>
      <c r="S104" s="87"/>
      <c r="T104" s="88"/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T104" s="18" t="s">
        <v>178</v>
      </c>
      <c r="AU104" s="18" t="s">
        <v>89</v>
      </c>
    </row>
    <row r="105" s="13" customFormat="1">
      <c r="A105" s="13"/>
      <c r="B105" s="248"/>
      <c r="C105" s="249"/>
      <c r="D105" s="243" t="s">
        <v>187</v>
      </c>
      <c r="E105" s="250" t="s">
        <v>39</v>
      </c>
      <c r="F105" s="251" t="s">
        <v>237</v>
      </c>
      <c r="G105" s="249"/>
      <c r="H105" s="252">
        <v>2720.0320000000002</v>
      </c>
      <c r="I105" s="253"/>
      <c r="J105" s="249"/>
      <c r="K105" s="249"/>
      <c r="L105" s="254"/>
      <c r="M105" s="255"/>
      <c r="N105" s="256"/>
      <c r="O105" s="256"/>
      <c r="P105" s="256"/>
      <c r="Q105" s="256"/>
      <c r="R105" s="256"/>
      <c r="S105" s="256"/>
      <c r="T105" s="257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58" t="s">
        <v>187</v>
      </c>
      <c r="AU105" s="258" t="s">
        <v>89</v>
      </c>
      <c r="AV105" s="13" t="s">
        <v>89</v>
      </c>
      <c r="AW105" s="13" t="s">
        <v>41</v>
      </c>
      <c r="AX105" s="13" t="s">
        <v>80</v>
      </c>
      <c r="AY105" s="258" t="s">
        <v>166</v>
      </c>
    </row>
    <row r="106" s="13" customFormat="1">
      <c r="A106" s="13"/>
      <c r="B106" s="248"/>
      <c r="C106" s="249"/>
      <c r="D106" s="243" t="s">
        <v>187</v>
      </c>
      <c r="E106" s="250" t="s">
        <v>39</v>
      </c>
      <c r="F106" s="251" t="s">
        <v>238</v>
      </c>
      <c r="G106" s="249"/>
      <c r="H106" s="252">
        <v>-272.00299999999999</v>
      </c>
      <c r="I106" s="253"/>
      <c r="J106" s="249"/>
      <c r="K106" s="249"/>
      <c r="L106" s="254"/>
      <c r="M106" s="255"/>
      <c r="N106" s="256"/>
      <c r="O106" s="256"/>
      <c r="P106" s="256"/>
      <c r="Q106" s="256"/>
      <c r="R106" s="256"/>
      <c r="S106" s="256"/>
      <c r="T106" s="257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58" t="s">
        <v>187</v>
      </c>
      <c r="AU106" s="258" t="s">
        <v>89</v>
      </c>
      <c r="AV106" s="13" t="s">
        <v>89</v>
      </c>
      <c r="AW106" s="13" t="s">
        <v>41</v>
      </c>
      <c r="AX106" s="13" t="s">
        <v>80</v>
      </c>
      <c r="AY106" s="258" t="s">
        <v>166</v>
      </c>
    </row>
    <row r="107" s="14" customFormat="1">
      <c r="A107" s="14"/>
      <c r="B107" s="259"/>
      <c r="C107" s="260"/>
      <c r="D107" s="243" t="s">
        <v>187</v>
      </c>
      <c r="E107" s="261" t="s">
        <v>219</v>
      </c>
      <c r="F107" s="262" t="s">
        <v>190</v>
      </c>
      <c r="G107" s="260"/>
      <c r="H107" s="263">
        <v>2448.029</v>
      </c>
      <c r="I107" s="264"/>
      <c r="J107" s="260"/>
      <c r="K107" s="260"/>
      <c r="L107" s="265"/>
      <c r="M107" s="266"/>
      <c r="N107" s="267"/>
      <c r="O107" s="267"/>
      <c r="P107" s="267"/>
      <c r="Q107" s="267"/>
      <c r="R107" s="267"/>
      <c r="S107" s="267"/>
      <c r="T107" s="268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T107" s="269" t="s">
        <v>187</v>
      </c>
      <c r="AU107" s="269" t="s">
        <v>89</v>
      </c>
      <c r="AV107" s="14" t="s">
        <v>174</v>
      </c>
      <c r="AW107" s="14" t="s">
        <v>41</v>
      </c>
      <c r="AX107" s="14" t="s">
        <v>87</v>
      </c>
      <c r="AY107" s="269" t="s">
        <v>166</v>
      </c>
    </row>
    <row r="108" s="2" customFormat="1" ht="21.75" customHeight="1">
      <c r="A108" s="40"/>
      <c r="B108" s="41"/>
      <c r="C108" s="230" t="s">
        <v>174</v>
      </c>
      <c r="D108" s="230" t="s">
        <v>169</v>
      </c>
      <c r="E108" s="231" t="s">
        <v>239</v>
      </c>
      <c r="F108" s="232" t="s">
        <v>240</v>
      </c>
      <c r="G108" s="233" t="s">
        <v>241</v>
      </c>
      <c r="H108" s="234">
        <v>100</v>
      </c>
      <c r="I108" s="235"/>
      <c r="J108" s="236">
        <f>ROUND(I108*H108,2)</f>
        <v>0</v>
      </c>
      <c r="K108" s="232" t="s">
        <v>173</v>
      </c>
      <c r="L108" s="46"/>
      <c r="M108" s="237" t="s">
        <v>39</v>
      </c>
      <c r="N108" s="238" t="s">
        <v>53</v>
      </c>
      <c r="O108" s="87"/>
      <c r="P108" s="239">
        <f>O108*H108</f>
        <v>0</v>
      </c>
      <c r="Q108" s="239">
        <v>0</v>
      </c>
      <c r="R108" s="239">
        <f>Q108*H108</f>
        <v>0</v>
      </c>
      <c r="S108" s="239">
        <v>0</v>
      </c>
      <c r="T108" s="240">
        <f>S108*H108</f>
        <v>0</v>
      </c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R108" s="241" t="s">
        <v>174</v>
      </c>
      <c r="AT108" s="241" t="s">
        <v>169</v>
      </c>
      <c r="AU108" s="241" t="s">
        <v>89</v>
      </c>
      <c r="AY108" s="18" t="s">
        <v>166</v>
      </c>
      <c r="BE108" s="242">
        <f>IF(N108="základní",J108,0)</f>
        <v>0</v>
      </c>
      <c r="BF108" s="242">
        <f>IF(N108="snížená",J108,0)</f>
        <v>0</v>
      </c>
      <c r="BG108" s="242">
        <f>IF(N108="zákl. přenesená",J108,0)</f>
        <v>0</v>
      </c>
      <c r="BH108" s="242">
        <f>IF(N108="sníž. přenesená",J108,0)</f>
        <v>0</v>
      </c>
      <c r="BI108" s="242">
        <f>IF(N108="nulová",J108,0)</f>
        <v>0</v>
      </c>
      <c r="BJ108" s="18" t="s">
        <v>174</v>
      </c>
      <c r="BK108" s="242">
        <f>ROUND(I108*H108,2)</f>
        <v>0</v>
      </c>
      <c r="BL108" s="18" t="s">
        <v>174</v>
      </c>
      <c r="BM108" s="241" t="s">
        <v>242</v>
      </c>
    </row>
    <row r="109" s="2" customFormat="1">
      <c r="A109" s="40"/>
      <c r="B109" s="41"/>
      <c r="C109" s="42"/>
      <c r="D109" s="243" t="s">
        <v>176</v>
      </c>
      <c r="E109" s="42"/>
      <c r="F109" s="244" t="s">
        <v>243</v>
      </c>
      <c r="G109" s="42"/>
      <c r="H109" s="42"/>
      <c r="I109" s="150"/>
      <c r="J109" s="42"/>
      <c r="K109" s="42"/>
      <c r="L109" s="46"/>
      <c r="M109" s="245"/>
      <c r="N109" s="246"/>
      <c r="O109" s="87"/>
      <c r="P109" s="87"/>
      <c r="Q109" s="87"/>
      <c r="R109" s="87"/>
      <c r="S109" s="87"/>
      <c r="T109" s="88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T109" s="18" t="s">
        <v>176</v>
      </c>
      <c r="AU109" s="18" t="s">
        <v>89</v>
      </c>
    </row>
    <row r="110" s="2" customFormat="1">
      <c r="A110" s="40"/>
      <c r="B110" s="41"/>
      <c r="C110" s="42"/>
      <c r="D110" s="243" t="s">
        <v>178</v>
      </c>
      <c r="E110" s="42"/>
      <c r="F110" s="247" t="s">
        <v>244</v>
      </c>
      <c r="G110" s="42"/>
      <c r="H110" s="42"/>
      <c r="I110" s="150"/>
      <c r="J110" s="42"/>
      <c r="K110" s="42"/>
      <c r="L110" s="46"/>
      <c r="M110" s="245"/>
      <c r="N110" s="246"/>
      <c r="O110" s="87"/>
      <c r="P110" s="87"/>
      <c r="Q110" s="87"/>
      <c r="R110" s="87"/>
      <c r="S110" s="87"/>
      <c r="T110" s="88"/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T110" s="18" t="s">
        <v>178</v>
      </c>
      <c r="AU110" s="18" t="s">
        <v>89</v>
      </c>
    </row>
    <row r="111" s="13" customFormat="1">
      <c r="A111" s="13"/>
      <c r="B111" s="248"/>
      <c r="C111" s="249"/>
      <c r="D111" s="243" t="s">
        <v>187</v>
      </c>
      <c r="E111" s="250" t="s">
        <v>39</v>
      </c>
      <c r="F111" s="251" t="s">
        <v>245</v>
      </c>
      <c r="G111" s="249"/>
      <c r="H111" s="252">
        <v>100</v>
      </c>
      <c r="I111" s="253"/>
      <c r="J111" s="249"/>
      <c r="K111" s="249"/>
      <c r="L111" s="254"/>
      <c r="M111" s="255"/>
      <c r="N111" s="256"/>
      <c r="O111" s="256"/>
      <c r="P111" s="256"/>
      <c r="Q111" s="256"/>
      <c r="R111" s="256"/>
      <c r="S111" s="256"/>
      <c r="T111" s="257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58" t="s">
        <v>187</v>
      </c>
      <c r="AU111" s="258" t="s">
        <v>89</v>
      </c>
      <c r="AV111" s="13" t="s">
        <v>89</v>
      </c>
      <c r="AW111" s="13" t="s">
        <v>41</v>
      </c>
      <c r="AX111" s="13" t="s">
        <v>80</v>
      </c>
      <c r="AY111" s="258" t="s">
        <v>166</v>
      </c>
    </row>
    <row r="112" s="14" customFormat="1">
      <c r="A112" s="14"/>
      <c r="B112" s="259"/>
      <c r="C112" s="260"/>
      <c r="D112" s="243" t="s">
        <v>187</v>
      </c>
      <c r="E112" s="261" t="s">
        <v>39</v>
      </c>
      <c r="F112" s="262" t="s">
        <v>190</v>
      </c>
      <c r="G112" s="260"/>
      <c r="H112" s="263">
        <v>100</v>
      </c>
      <c r="I112" s="264"/>
      <c r="J112" s="260"/>
      <c r="K112" s="260"/>
      <c r="L112" s="265"/>
      <c r="M112" s="266"/>
      <c r="N112" s="267"/>
      <c r="O112" s="267"/>
      <c r="P112" s="267"/>
      <c r="Q112" s="267"/>
      <c r="R112" s="267"/>
      <c r="S112" s="267"/>
      <c r="T112" s="268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T112" s="269" t="s">
        <v>187</v>
      </c>
      <c r="AU112" s="269" t="s">
        <v>89</v>
      </c>
      <c r="AV112" s="14" t="s">
        <v>174</v>
      </c>
      <c r="AW112" s="14" t="s">
        <v>41</v>
      </c>
      <c r="AX112" s="14" t="s">
        <v>87</v>
      </c>
      <c r="AY112" s="269" t="s">
        <v>166</v>
      </c>
    </row>
    <row r="113" s="2" customFormat="1" ht="21.75" customHeight="1">
      <c r="A113" s="40"/>
      <c r="B113" s="41"/>
      <c r="C113" s="230" t="s">
        <v>167</v>
      </c>
      <c r="D113" s="230" t="s">
        <v>169</v>
      </c>
      <c r="E113" s="231" t="s">
        <v>246</v>
      </c>
      <c r="F113" s="232" t="s">
        <v>247</v>
      </c>
      <c r="G113" s="233" t="s">
        <v>241</v>
      </c>
      <c r="H113" s="234">
        <v>60</v>
      </c>
      <c r="I113" s="235"/>
      <c r="J113" s="236">
        <f>ROUND(I113*H113,2)</f>
        <v>0</v>
      </c>
      <c r="K113" s="232" t="s">
        <v>173</v>
      </c>
      <c r="L113" s="46"/>
      <c r="M113" s="237" t="s">
        <v>39</v>
      </c>
      <c r="N113" s="238" t="s">
        <v>53</v>
      </c>
      <c r="O113" s="87"/>
      <c r="P113" s="239">
        <f>O113*H113</f>
        <v>0</v>
      </c>
      <c r="Q113" s="239">
        <v>0</v>
      </c>
      <c r="R113" s="239">
        <f>Q113*H113</f>
        <v>0</v>
      </c>
      <c r="S113" s="239">
        <v>0</v>
      </c>
      <c r="T113" s="240">
        <f>S113*H113</f>
        <v>0</v>
      </c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R113" s="241" t="s">
        <v>174</v>
      </c>
      <c r="AT113" s="241" t="s">
        <v>169</v>
      </c>
      <c r="AU113" s="241" t="s">
        <v>89</v>
      </c>
      <c r="AY113" s="18" t="s">
        <v>166</v>
      </c>
      <c r="BE113" s="242">
        <f>IF(N113="základní",J113,0)</f>
        <v>0</v>
      </c>
      <c r="BF113" s="242">
        <f>IF(N113="snížená",J113,0)</f>
        <v>0</v>
      </c>
      <c r="BG113" s="242">
        <f>IF(N113="zákl. přenesená",J113,0)</f>
        <v>0</v>
      </c>
      <c r="BH113" s="242">
        <f>IF(N113="sníž. přenesená",J113,0)</f>
        <v>0</v>
      </c>
      <c r="BI113" s="242">
        <f>IF(N113="nulová",J113,0)</f>
        <v>0</v>
      </c>
      <c r="BJ113" s="18" t="s">
        <v>174</v>
      </c>
      <c r="BK113" s="242">
        <f>ROUND(I113*H113,2)</f>
        <v>0</v>
      </c>
      <c r="BL113" s="18" t="s">
        <v>174</v>
      </c>
      <c r="BM113" s="241" t="s">
        <v>248</v>
      </c>
    </row>
    <row r="114" s="2" customFormat="1">
      <c r="A114" s="40"/>
      <c r="B114" s="41"/>
      <c r="C114" s="42"/>
      <c r="D114" s="243" t="s">
        <v>176</v>
      </c>
      <c r="E114" s="42"/>
      <c r="F114" s="244" t="s">
        <v>249</v>
      </c>
      <c r="G114" s="42"/>
      <c r="H114" s="42"/>
      <c r="I114" s="150"/>
      <c r="J114" s="42"/>
      <c r="K114" s="42"/>
      <c r="L114" s="46"/>
      <c r="M114" s="245"/>
      <c r="N114" s="246"/>
      <c r="O114" s="87"/>
      <c r="P114" s="87"/>
      <c r="Q114" s="87"/>
      <c r="R114" s="87"/>
      <c r="S114" s="87"/>
      <c r="T114" s="88"/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T114" s="18" t="s">
        <v>176</v>
      </c>
      <c r="AU114" s="18" t="s">
        <v>89</v>
      </c>
    </row>
    <row r="115" s="2" customFormat="1">
      <c r="A115" s="40"/>
      <c r="B115" s="41"/>
      <c r="C115" s="42"/>
      <c r="D115" s="243" t="s">
        <v>178</v>
      </c>
      <c r="E115" s="42"/>
      <c r="F115" s="247" t="s">
        <v>244</v>
      </c>
      <c r="G115" s="42"/>
      <c r="H115" s="42"/>
      <c r="I115" s="150"/>
      <c r="J115" s="42"/>
      <c r="K115" s="42"/>
      <c r="L115" s="46"/>
      <c r="M115" s="245"/>
      <c r="N115" s="246"/>
      <c r="O115" s="87"/>
      <c r="P115" s="87"/>
      <c r="Q115" s="87"/>
      <c r="R115" s="87"/>
      <c r="S115" s="87"/>
      <c r="T115" s="88"/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T115" s="18" t="s">
        <v>178</v>
      </c>
      <c r="AU115" s="18" t="s">
        <v>89</v>
      </c>
    </row>
    <row r="116" s="13" customFormat="1">
      <c r="A116" s="13"/>
      <c r="B116" s="248"/>
      <c r="C116" s="249"/>
      <c r="D116" s="243" t="s">
        <v>187</v>
      </c>
      <c r="E116" s="250" t="s">
        <v>39</v>
      </c>
      <c r="F116" s="251" t="s">
        <v>250</v>
      </c>
      <c r="G116" s="249"/>
      <c r="H116" s="252">
        <v>60</v>
      </c>
      <c r="I116" s="253"/>
      <c r="J116" s="249"/>
      <c r="K116" s="249"/>
      <c r="L116" s="254"/>
      <c r="M116" s="255"/>
      <c r="N116" s="256"/>
      <c r="O116" s="256"/>
      <c r="P116" s="256"/>
      <c r="Q116" s="256"/>
      <c r="R116" s="256"/>
      <c r="S116" s="256"/>
      <c r="T116" s="257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58" t="s">
        <v>187</v>
      </c>
      <c r="AU116" s="258" t="s">
        <v>89</v>
      </c>
      <c r="AV116" s="13" t="s">
        <v>89</v>
      </c>
      <c r="AW116" s="13" t="s">
        <v>41</v>
      </c>
      <c r="AX116" s="13" t="s">
        <v>80</v>
      </c>
      <c r="AY116" s="258" t="s">
        <v>166</v>
      </c>
    </row>
    <row r="117" s="14" customFormat="1">
      <c r="A117" s="14"/>
      <c r="B117" s="259"/>
      <c r="C117" s="260"/>
      <c r="D117" s="243" t="s">
        <v>187</v>
      </c>
      <c r="E117" s="261" t="s">
        <v>39</v>
      </c>
      <c r="F117" s="262" t="s">
        <v>190</v>
      </c>
      <c r="G117" s="260"/>
      <c r="H117" s="263">
        <v>60</v>
      </c>
      <c r="I117" s="264"/>
      <c r="J117" s="260"/>
      <c r="K117" s="260"/>
      <c r="L117" s="265"/>
      <c r="M117" s="266"/>
      <c r="N117" s="267"/>
      <c r="O117" s="267"/>
      <c r="P117" s="267"/>
      <c r="Q117" s="267"/>
      <c r="R117" s="267"/>
      <c r="S117" s="267"/>
      <c r="T117" s="268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T117" s="269" t="s">
        <v>187</v>
      </c>
      <c r="AU117" s="269" t="s">
        <v>89</v>
      </c>
      <c r="AV117" s="14" t="s">
        <v>174</v>
      </c>
      <c r="AW117" s="14" t="s">
        <v>41</v>
      </c>
      <c r="AX117" s="14" t="s">
        <v>87</v>
      </c>
      <c r="AY117" s="269" t="s">
        <v>166</v>
      </c>
    </row>
    <row r="118" s="2" customFormat="1" ht="21.75" customHeight="1">
      <c r="A118" s="40"/>
      <c r="B118" s="41"/>
      <c r="C118" s="273" t="s">
        <v>251</v>
      </c>
      <c r="D118" s="273" t="s">
        <v>252</v>
      </c>
      <c r="E118" s="274" t="s">
        <v>253</v>
      </c>
      <c r="F118" s="275" t="s">
        <v>254</v>
      </c>
      <c r="G118" s="276" t="s">
        <v>194</v>
      </c>
      <c r="H118" s="277">
        <v>200</v>
      </c>
      <c r="I118" s="278"/>
      <c r="J118" s="279">
        <f>ROUND(I118*H118,2)</f>
        <v>0</v>
      </c>
      <c r="K118" s="275" t="s">
        <v>173</v>
      </c>
      <c r="L118" s="280"/>
      <c r="M118" s="281" t="s">
        <v>39</v>
      </c>
      <c r="N118" s="282" t="s">
        <v>53</v>
      </c>
      <c r="O118" s="87"/>
      <c r="P118" s="239">
        <f>O118*H118</f>
        <v>0</v>
      </c>
      <c r="Q118" s="239">
        <v>0.079000000000000001</v>
      </c>
      <c r="R118" s="239">
        <f>Q118*H118</f>
        <v>15.800000000000001</v>
      </c>
      <c r="S118" s="239">
        <v>0</v>
      </c>
      <c r="T118" s="240">
        <f>S118*H118</f>
        <v>0</v>
      </c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R118" s="241" t="s">
        <v>255</v>
      </c>
      <c r="AT118" s="241" t="s">
        <v>252</v>
      </c>
      <c r="AU118" s="241" t="s">
        <v>89</v>
      </c>
      <c r="AY118" s="18" t="s">
        <v>166</v>
      </c>
      <c r="BE118" s="242">
        <f>IF(N118="základní",J118,0)</f>
        <v>0</v>
      </c>
      <c r="BF118" s="242">
        <f>IF(N118="snížená",J118,0)</f>
        <v>0</v>
      </c>
      <c r="BG118" s="242">
        <f>IF(N118="zákl. přenesená",J118,0)</f>
        <v>0</v>
      </c>
      <c r="BH118" s="242">
        <f>IF(N118="sníž. přenesená",J118,0)</f>
        <v>0</v>
      </c>
      <c r="BI118" s="242">
        <f>IF(N118="nulová",J118,0)</f>
        <v>0</v>
      </c>
      <c r="BJ118" s="18" t="s">
        <v>174</v>
      </c>
      <c r="BK118" s="242">
        <f>ROUND(I118*H118,2)</f>
        <v>0</v>
      </c>
      <c r="BL118" s="18" t="s">
        <v>174</v>
      </c>
      <c r="BM118" s="241" t="s">
        <v>256</v>
      </c>
    </row>
    <row r="119" s="2" customFormat="1">
      <c r="A119" s="40"/>
      <c r="B119" s="41"/>
      <c r="C119" s="42"/>
      <c r="D119" s="243" t="s">
        <v>176</v>
      </c>
      <c r="E119" s="42"/>
      <c r="F119" s="244" t="s">
        <v>254</v>
      </c>
      <c r="G119" s="42"/>
      <c r="H119" s="42"/>
      <c r="I119" s="150"/>
      <c r="J119" s="42"/>
      <c r="K119" s="42"/>
      <c r="L119" s="46"/>
      <c r="M119" s="245"/>
      <c r="N119" s="246"/>
      <c r="O119" s="87"/>
      <c r="P119" s="87"/>
      <c r="Q119" s="87"/>
      <c r="R119" s="87"/>
      <c r="S119" s="87"/>
      <c r="T119" s="88"/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T119" s="18" t="s">
        <v>176</v>
      </c>
      <c r="AU119" s="18" t="s">
        <v>89</v>
      </c>
    </row>
    <row r="120" s="2" customFormat="1" ht="21.75" customHeight="1">
      <c r="A120" s="40"/>
      <c r="B120" s="41"/>
      <c r="C120" s="273" t="s">
        <v>257</v>
      </c>
      <c r="D120" s="273" t="s">
        <v>252</v>
      </c>
      <c r="E120" s="274" t="s">
        <v>258</v>
      </c>
      <c r="F120" s="275" t="s">
        <v>259</v>
      </c>
      <c r="G120" s="276" t="s">
        <v>133</v>
      </c>
      <c r="H120" s="277">
        <v>12</v>
      </c>
      <c r="I120" s="278"/>
      <c r="J120" s="279">
        <f>ROUND(I120*H120,2)</f>
        <v>0</v>
      </c>
      <c r="K120" s="275" t="s">
        <v>173</v>
      </c>
      <c r="L120" s="280"/>
      <c r="M120" s="281" t="s">
        <v>39</v>
      </c>
      <c r="N120" s="282" t="s">
        <v>53</v>
      </c>
      <c r="O120" s="87"/>
      <c r="P120" s="239">
        <f>O120*H120</f>
        <v>0</v>
      </c>
      <c r="Q120" s="239">
        <v>2.234</v>
      </c>
      <c r="R120" s="239">
        <f>Q120*H120</f>
        <v>26.808</v>
      </c>
      <c r="S120" s="239">
        <v>0</v>
      </c>
      <c r="T120" s="240">
        <f>S120*H120</f>
        <v>0</v>
      </c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R120" s="241" t="s">
        <v>255</v>
      </c>
      <c r="AT120" s="241" t="s">
        <v>252</v>
      </c>
      <c r="AU120" s="241" t="s">
        <v>89</v>
      </c>
      <c r="AY120" s="18" t="s">
        <v>166</v>
      </c>
      <c r="BE120" s="242">
        <f>IF(N120="základní",J120,0)</f>
        <v>0</v>
      </c>
      <c r="BF120" s="242">
        <f>IF(N120="snížená",J120,0)</f>
        <v>0</v>
      </c>
      <c r="BG120" s="242">
        <f>IF(N120="zákl. přenesená",J120,0)</f>
        <v>0</v>
      </c>
      <c r="BH120" s="242">
        <f>IF(N120="sníž. přenesená",J120,0)</f>
        <v>0</v>
      </c>
      <c r="BI120" s="242">
        <f>IF(N120="nulová",J120,0)</f>
        <v>0</v>
      </c>
      <c r="BJ120" s="18" t="s">
        <v>174</v>
      </c>
      <c r="BK120" s="242">
        <f>ROUND(I120*H120,2)</f>
        <v>0</v>
      </c>
      <c r="BL120" s="18" t="s">
        <v>174</v>
      </c>
      <c r="BM120" s="241" t="s">
        <v>260</v>
      </c>
    </row>
    <row r="121" s="2" customFormat="1">
      <c r="A121" s="40"/>
      <c r="B121" s="41"/>
      <c r="C121" s="42"/>
      <c r="D121" s="243" t="s">
        <v>176</v>
      </c>
      <c r="E121" s="42"/>
      <c r="F121" s="244" t="s">
        <v>259</v>
      </c>
      <c r="G121" s="42"/>
      <c r="H121" s="42"/>
      <c r="I121" s="150"/>
      <c r="J121" s="42"/>
      <c r="K121" s="42"/>
      <c r="L121" s="46"/>
      <c r="M121" s="245"/>
      <c r="N121" s="246"/>
      <c r="O121" s="87"/>
      <c r="P121" s="87"/>
      <c r="Q121" s="87"/>
      <c r="R121" s="87"/>
      <c r="S121" s="87"/>
      <c r="T121" s="88"/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T121" s="18" t="s">
        <v>176</v>
      </c>
      <c r="AU121" s="18" t="s">
        <v>89</v>
      </c>
    </row>
    <row r="122" s="2" customFormat="1" ht="21.75" customHeight="1">
      <c r="A122" s="40"/>
      <c r="B122" s="41"/>
      <c r="C122" s="273" t="s">
        <v>255</v>
      </c>
      <c r="D122" s="273" t="s">
        <v>252</v>
      </c>
      <c r="E122" s="274" t="s">
        <v>261</v>
      </c>
      <c r="F122" s="275" t="s">
        <v>262</v>
      </c>
      <c r="G122" s="276" t="s">
        <v>194</v>
      </c>
      <c r="H122" s="277">
        <v>90</v>
      </c>
      <c r="I122" s="278"/>
      <c r="J122" s="279">
        <f>ROUND(I122*H122,2)</f>
        <v>0</v>
      </c>
      <c r="K122" s="275" t="s">
        <v>173</v>
      </c>
      <c r="L122" s="280"/>
      <c r="M122" s="281" t="s">
        <v>39</v>
      </c>
      <c r="N122" s="282" t="s">
        <v>53</v>
      </c>
      <c r="O122" s="87"/>
      <c r="P122" s="239">
        <f>O122*H122</f>
        <v>0</v>
      </c>
      <c r="Q122" s="239">
        <v>1.6200000000000001</v>
      </c>
      <c r="R122" s="239">
        <f>Q122*H122</f>
        <v>145.80000000000001</v>
      </c>
      <c r="S122" s="239">
        <v>0</v>
      </c>
      <c r="T122" s="240">
        <f>S122*H122</f>
        <v>0</v>
      </c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R122" s="241" t="s">
        <v>255</v>
      </c>
      <c r="AT122" s="241" t="s">
        <v>252</v>
      </c>
      <c r="AU122" s="241" t="s">
        <v>89</v>
      </c>
      <c r="AY122" s="18" t="s">
        <v>166</v>
      </c>
      <c r="BE122" s="242">
        <f>IF(N122="základní",J122,0)</f>
        <v>0</v>
      </c>
      <c r="BF122" s="242">
        <f>IF(N122="snížená",J122,0)</f>
        <v>0</v>
      </c>
      <c r="BG122" s="242">
        <f>IF(N122="zákl. přenesená",J122,0)</f>
        <v>0</v>
      </c>
      <c r="BH122" s="242">
        <f>IF(N122="sníž. přenesená",J122,0)</f>
        <v>0</v>
      </c>
      <c r="BI122" s="242">
        <f>IF(N122="nulová",J122,0)</f>
        <v>0</v>
      </c>
      <c r="BJ122" s="18" t="s">
        <v>174</v>
      </c>
      <c r="BK122" s="242">
        <f>ROUND(I122*H122,2)</f>
        <v>0</v>
      </c>
      <c r="BL122" s="18" t="s">
        <v>174</v>
      </c>
      <c r="BM122" s="241" t="s">
        <v>263</v>
      </c>
    </row>
    <row r="123" s="2" customFormat="1">
      <c r="A123" s="40"/>
      <c r="B123" s="41"/>
      <c r="C123" s="42"/>
      <c r="D123" s="243" t="s">
        <v>176</v>
      </c>
      <c r="E123" s="42"/>
      <c r="F123" s="244" t="s">
        <v>262</v>
      </c>
      <c r="G123" s="42"/>
      <c r="H123" s="42"/>
      <c r="I123" s="150"/>
      <c r="J123" s="42"/>
      <c r="K123" s="42"/>
      <c r="L123" s="46"/>
      <c r="M123" s="245"/>
      <c r="N123" s="246"/>
      <c r="O123" s="87"/>
      <c r="P123" s="87"/>
      <c r="Q123" s="87"/>
      <c r="R123" s="87"/>
      <c r="S123" s="87"/>
      <c r="T123" s="88"/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T123" s="18" t="s">
        <v>176</v>
      </c>
      <c r="AU123" s="18" t="s">
        <v>89</v>
      </c>
    </row>
    <row r="124" s="2" customFormat="1" ht="21.75" customHeight="1">
      <c r="A124" s="40"/>
      <c r="B124" s="41"/>
      <c r="C124" s="273" t="s">
        <v>264</v>
      </c>
      <c r="D124" s="273" t="s">
        <v>252</v>
      </c>
      <c r="E124" s="274" t="s">
        <v>265</v>
      </c>
      <c r="F124" s="275" t="s">
        <v>266</v>
      </c>
      <c r="G124" s="276" t="s">
        <v>137</v>
      </c>
      <c r="H124" s="277">
        <v>30</v>
      </c>
      <c r="I124" s="278"/>
      <c r="J124" s="279">
        <f>ROUND(I124*H124,2)</f>
        <v>0</v>
      </c>
      <c r="K124" s="275" t="s">
        <v>173</v>
      </c>
      <c r="L124" s="280"/>
      <c r="M124" s="281" t="s">
        <v>39</v>
      </c>
      <c r="N124" s="282" t="s">
        <v>53</v>
      </c>
      <c r="O124" s="87"/>
      <c r="P124" s="239">
        <f>O124*H124</f>
        <v>0</v>
      </c>
      <c r="Q124" s="239">
        <v>1</v>
      </c>
      <c r="R124" s="239">
        <f>Q124*H124</f>
        <v>30</v>
      </c>
      <c r="S124" s="239">
        <v>0</v>
      </c>
      <c r="T124" s="240">
        <f>S124*H124</f>
        <v>0</v>
      </c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R124" s="241" t="s">
        <v>255</v>
      </c>
      <c r="AT124" s="241" t="s">
        <v>252</v>
      </c>
      <c r="AU124" s="241" t="s">
        <v>89</v>
      </c>
      <c r="AY124" s="18" t="s">
        <v>166</v>
      </c>
      <c r="BE124" s="242">
        <f>IF(N124="základní",J124,0)</f>
        <v>0</v>
      </c>
      <c r="BF124" s="242">
        <f>IF(N124="snížená",J124,0)</f>
        <v>0</v>
      </c>
      <c r="BG124" s="242">
        <f>IF(N124="zákl. přenesená",J124,0)</f>
        <v>0</v>
      </c>
      <c r="BH124" s="242">
        <f>IF(N124="sníž. přenesená",J124,0)</f>
        <v>0</v>
      </c>
      <c r="BI124" s="242">
        <f>IF(N124="nulová",J124,0)</f>
        <v>0</v>
      </c>
      <c r="BJ124" s="18" t="s">
        <v>174</v>
      </c>
      <c r="BK124" s="242">
        <f>ROUND(I124*H124,2)</f>
        <v>0</v>
      </c>
      <c r="BL124" s="18" t="s">
        <v>174</v>
      </c>
      <c r="BM124" s="241" t="s">
        <v>267</v>
      </c>
    </row>
    <row r="125" s="2" customFormat="1">
      <c r="A125" s="40"/>
      <c r="B125" s="41"/>
      <c r="C125" s="42"/>
      <c r="D125" s="243" t="s">
        <v>176</v>
      </c>
      <c r="E125" s="42"/>
      <c r="F125" s="244" t="s">
        <v>266</v>
      </c>
      <c r="G125" s="42"/>
      <c r="H125" s="42"/>
      <c r="I125" s="150"/>
      <c r="J125" s="42"/>
      <c r="K125" s="42"/>
      <c r="L125" s="46"/>
      <c r="M125" s="245"/>
      <c r="N125" s="246"/>
      <c r="O125" s="87"/>
      <c r="P125" s="87"/>
      <c r="Q125" s="87"/>
      <c r="R125" s="87"/>
      <c r="S125" s="87"/>
      <c r="T125" s="88"/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T125" s="18" t="s">
        <v>176</v>
      </c>
      <c r="AU125" s="18" t="s">
        <v>89</v>
      </c>
    </row>
    <row r="126" s="12" customFormat="1" ht="25.92" customHeight="1">
      <c r="A126" s="12"/>
      <c r="B126" s="214"/>
      <c r="C126" s="215"/>
      <c r="D126" s="216" t="s">
        <v>79</v>
      </c>
      <c r="E126" s="217" t="s">
        <v>199</v>
      </c>
      <c r="F126" s="217" t="s">
        <v>200</v>
      </c>
      <c r="G126" s="215"/>
      <c r="H126" s="215"/>
      <c r="I126" s="218"/>
      <c r="J126" s="219">
        <f>BK126</f>
        <v>0</v>
      </c>
      <c r="K126" s="215"/>
      <c r="L126" s="220"/>
      <c r="M126" s="221"/>
      <c r="N126" s="222"/>
      <c r="O126" s="222"/>
      <c r="P126" s="223">
        <f>SUM(P127:P138)</f>
        <v>0</v>
      </c>
      <c r="Q126" s="222"/>
      <c r="R126" s="223">
        <f>SUM(R127:R138)</f>
        <v>0</v>
      </c>
      <c r="S126" s="222"/>
      <c r="T126" s="224">
        <f>SUM(T127:T138)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25" t="s">
        <v>174</v>
      </c>
      <c r="AT126" s="226" t="s">
        <v>79</v>
      </c>
      <c r="AU126" s="226" t="s">
        <v>80</v>
      </c>
      <c r="AY126" s="225" t="s">
        <v>166</v>
      </c>
      <c r="BK126" s="227">
        <f>SUM(BK127:BK138)</f>
        <v>0</v>
      </c>
    </row>
    <row r="127" s="2" customFormat="1" ht="21.75" customHeight="1">
      <c r="A127" s="40"/>
      <c r="B127" s="41"/>
      <c r="C127" s="230" t="s">
        <v>268</v>
      </c>
      <c r="D127" s="230" t="s">
        <v>169</v>
      </c>
      <c r="E127" s="231" t="s">
        <v>201</v>
      </c>
      <c r="F127" s="232" t="s">
        <v>202</v>
      </c>
      <c r="G127" s="233" t="s">
        <v>137</v>
      </c>
      <c r="H127" s="234">
        <v>5274.6930000000002</v>
      </c>
      <c r="I127" s="235"/>
      <c r="J127" s="236">
        <f>ROUND(I127*H127,2)</f>
        <v>0</v>
      </c>
      <c r="K127" s="232" t="s">
        <v>173</v>
      </c>
      <c r="L127" s="46"/>
      <c r="M127" s="237" t="s">
        <v>39</v>
      </c>
      <c r="N127" s="238" t="s">
        <v>53</v>
      </c>
      <c r="O127" s="87"/>
      <c r="P127" s="239">
        <f>O127*H127</f>
        <v>0</v>
      </c>
      <c r="Q127" s="239">
        <v>0</v>
      </c>
      <c r="R127" s="239">
        <f>Q127*H127</f>
        <v>0</v>
      </c>
      <c r="S127" s="239">
        <v>0</v>
      </c>
      <c r="T127" s="240">
        <f>S127*H127</f>
        <v>0</v>
      </c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R127" s="241" t="s">
        <v>203</v>
      </c>
      <c r="AT127" s="241" t="s">
        <v>169</v>
      </c>
      <c r="AU127" s="241" t="s">
        <v>87</v>
      </c>
      <c r="AY127" s="18" t="s">
        <v>166</v>
      </c>
      <c r="BE127" s="242">
        <f>IF(N127="základní",J127,0)</f>
        <v>0</v>
      </c>
      <c r="BF127" s="242">
        <f>IF(N127="snížená",J127,0)</f>
        <v>0</v>
      </c>
      <c r="BG127" s="242">
        <f>IF(N127="zákl. přenesená",J127,0)</f>
        <v>0</v>
      </c>
      <c r="BH127" s="242">
        <f>IF(N127="sníž. přenesená",J127,0)</f>
        <v>0</v>
      </c>
      <c r="BI127" s="242">
        <f>IF(N127="nulová",J127,0)</f>
        <v>0</v>
      </c>
      <c r="BJ127" s="18" t="s">
        <v>174</v>
      </c>
      <c r="BK127" s="242">
        <f>ROUND(I127*H127,2)</f>
        <v>0</v>
      </c>
      <c r="BL127" s="18" t="s">
        <v>203</v>
      </c>
      <c r="BM127" s="241" t="s">
        <v>269</v>
      </c>
    </row>
    <row r="128" s="2" customFormat="1">
      <c r="A128" s="40"/>
      <c r="B128" s="41"/>
      <c r="C128" s="42"/>
      <c r="D128" s="243" t="s">
        <v>176</v>
      </c>
      <c r="E128" s="42"/>
      <c r="F128" s="244" t="s">
        <v>205</v>
      </c>
      <c r="G128" s="42"/>
      <c r="H128" s="42"/>
      <c r="I128" s="150"/>
      <c r="J128" s="42"/>
      <c r="K128" s="42"/>
      <c r="L128" s="46"/>
      <c r="M128" s="245"/>
      <c r="N128" s="246"/>
      <c r="O128" s="87"/>
      <c r="P128" s="87"/>
      <c r="Q128" s="87"/>
      <c r="R128" s="87"/>
      <c r="S128" s="87"/>
      <c r="T128" s="88"/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T128" s="18" t="s">
        <v>176</v>
      </c>
      <c r="AU128" s="18" t="s">
        <v>87</v>
      </c>
    </row>
    <row r="129" s="2" customFormat="1">
      <c r="A129" s="40"/>
      <c r="B129" s="41"/>
      <c r="C129" s="42"/>
      <c r="D129" s="243" t="s">
        <v>178</v>
      </c>
      <c r="E129" s="42"/>
      <c r="F129" s="247" t="s">
        <v>206</v>
      </c>
      <c r="G129" s="42"/>
      <c r="H129" s="42"/>
      <c r="I129" s="150"/>
      <c r="J129" s="42"/>
      <c r="K129" s="42"/>
      <c r="L129" s="46"/>
      <c r="M129" s="245"/>
      <c r="N129" s="246"/>
      <c r="O129" s="87"/>
      <c r="P129" s="87"/>
      <c r="Q129" s="87"/>
      <c r="R129" s="87"/>
      <c r="S129" s="87"/>
      <c r="T129" s="88"/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T129" s="18" t="s">
        <v>178</v>
      </c>
      <c r="AU129" s="18" t="s">
        <v>87</v>
      </c>
    </row>
    <row r="130" s="13" customFormat="1">
      <c r="A130" s="13"/>
      <c r="B130" s="248"/>
      <c r="C130" s="249"/>
      <c r="D130" s="243" t="s">
        <v>187</v>
      </c>
      <c r="E130" s="250" t="s">
        <v>39</v>
      </c>
      <c r="F130" s="251" t="s">
        <v>270</v>
      </c>
      <c r="G130" s="249"/>
      <c r="H130" s="252">
        <v>25.588999999999999</v>
      </c>
      <c r="I130" s="253"/>
      <c r="J130" s="249"/>
      <c r="K130" s="249"/>
      <c r="L130" s="254"/>
      <c r="M130" s="255"/>
      <c r="N130" s="256"/>
      <c r="O130" s="256"/>
      <c r="P130" s="256"/>
      <c r="Q130" s="256"/>
      <c r="R130" s="256"/>
      <c r="S130" s="256"/>
      <c r="T130" s="257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58" t="s">
        <v>187</v>
      </c>
      <c r="AU130" s="258" t="s">
        <v>87</v>
      </c>
      <c r="AV130" s="13" t="s">
        <v>89</v>
      </c>
      <c r="AW130" s="13" t="s">
        <v>41</v>
      </c>
      <c r="AX130" s="13" t="s">
        <v>80</v>
      </c>
      <c r="AY130" s="258" t="s">
        <v>166</v>
      </c>
    </row>
    <row r="131" s="13" customFormat="1">
      <c r="A131" s="13"/>
      <c r="B131" s="248"/>
      <c r="C131" s="249"/>
      <c r="D131" s="243" t="s">
        <v>187</v>
      </c>
      <c r="E131" s="250" t="s">
        <v>39</v>
      </c>
      <c r="F131" s="251" t="s">
        <v>271</v>
      </c>
      <c r="G131" s="249"/>
      <c r="H131" s="252">
        <v>842.65200000000004</v>
      </c>
      <c r="I131" s="253"/>
      <c r="J131" s="249"/>
      <c r="K131" s="249"/>
      <c r="L131" s="254"/>
      <c r="M131" s="255"/>
      <c r="N131" s="256"/>
      <c r="O131" s="256"/>
      <c r="P131" s="256"/>
      <c r="Q131" s="256"/>
      <c r="R131" s="256"/>
      <c r="S131" s="256"/>
      <c r="T131" s="257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58" t="s">
        <v>187</v>
      </c>
      <c r="AU131" s="258" t="s">
        <v>87</v>
      </c>
      <c r="AV131" s="13" t="s">
        <v>89</v>
      </c>
      <c r="AW131" s="13" t="s">
        <v>41</v>
      </c>
      <c r="AX131" s="13" t="s">
        <v>80</v>
      </c>
      <c r="AY131" s="258" t="s">
        <v>166</v>
      </c>
    </row>
    <row r="132" s="13" customFormat="1">
      <c r="A132" s="13"/>
      <c r="B132" s="248"/>
      <c r="C132" s="249"/>
      <c r="D132" s="243" t="s">
        <v>187</v>
      </c>
      <c r="E132" s="250" t="s">
        <v>39</v>
      </c>
      <c r="F132" s="251" t="s">
        <v>272</v>
      </c>
      <c r="G132" s="249"/>
      <c r="H132" s="252">
        <v>4406.4520000000002</v>
      </c>
      <c r="I132" s="253"/>
      <c r="J132" s="249"/>
      <c r="K132" s="249"/>
      <c r="L132" s="254"/>
      <c r="M132" s="255"/>
      <c r="N132" s="256"/>
      <c r="O132" s="256"/>
      <c r="P132" s="256"/>
      <c r="Q132" s="256"/>
      <c r="R132" s="256"/>
      <c r="S132" s="256"/>
      <c r="T132" s="257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58" t="s">
        <v>187</v>
      </c>
      <c r="AU132" s="258" t="s">
        <v>87</v>
      </c>
      <c r="AV132" s="13" t="s">
        <v>89</v>
      </c>
      <c r="AW132" s="13" t="s">
        <v>41</v>
      </c>
      <c r="AX132" s="13" t="s">
        <v>80</v>
      </c>
      <c r="AY132" s="258" t="s">
        <v>166</v>
      </c>
    </row>
    <row r="133" s="14" customFormat="1">
      <c r="A133" s="14"/>
      <c r="B133" s="259"/>
      <c r="C133" s="260"/>
      <c r="D133" s="243" t="s">
        <v>187</v>
      </c>
      <c r="E133" s="261" t="s">
        <v>222</v>
      </c>
      <c r="F133" s="262" t="s">
        <v>190</v>
      </c>
      <c r="G133" s="260"/>
      <c r="H133" s="263">
        <v>5274.6930000000002</v>
      </c>
      <c r="I133" s="264"/>
      <c r="J133" s="260"/>
      <c r="K133" s="260"/>
      <c r="L133" s="265"/>
      <c r="M133" s="266"/>
      <c r="N133" s="267"/>
      <c r="O133" s="267"/>
      <c r="P133" s="267"/>
      <c r="Q133" s="267"/>
      <c r="R133" s="267"/>
      <c r="S133" s="267"/>
      <c r="T133" s="268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69" t="s">
        <v>187</v>
      </c>
      <c r="AU133" s="269" t="s">
        <v>87</v>
      </c>
      <c r="AV133" s="14" t="s">
        <v>174</v>
      </c>
      <c r="AW133" s="14" t="s">
        <v>41</v>
      </c>
      <c r="AX133" s="14" t="s">
        <v>87</v>
      </c>
      <c r="AY133" s="269" t="s">
        <v>166</v>
      </c>
    </row>
    <row r="134" s="2" customFormat="1" ht="21.75" customHeight="1">
      <c r="A134" s="40"/>
      <c r="B134" s="41"/>
      <c r="C134" s="230" t="s">
        <v>273</v>
      </c>
      <c r="D134" s="230" t="s">
        <v>169</v>
      </c>
      <c r="E134" s="231" t="s">
        <v>208</v>
      </c>
      <c r="F134" s="232" t="s">
        <v>209</v>
      </c>
      <c r="G134" s="233" t="s">
        <v>137</v>
      </c>
      <c r="H134" s="234">
        <v>5274.6930000000002</v>
      </c>
      <c r="I134" s="235"/>
      <c r="J134" s="236">
        <f>ROUND(I134*H134,2)</f>
        <v>0</v>
      </c>
      <c r="K134" s="232" t="s">
        <v>173</v>
      </c>
      <c r="L134" s="46"/>
      <c r="M134" s="237" t="s">
        <v>39</v>
      </c>
      <c r="N134" s="238" t="s">
        <v>53</v>
      </c>
      <c r="O134" s="87"/>
      <c r="P134" s="239">
        <f>O134*H134</f>
        <v>0</v>
      </c>
      <c r="Q134" s="239">
        <v>0</v>
      </c>
      <c r="R134" s="239">
        <f>Q134*H134</f>
        <v>0</v>
      </c>
      <c r="S134" s="239">
        <v>0</v>
      </c>
      <c r="T134" s="240">
        <f>S134*H134</f>
        <v>0</v>
      </c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R134" s="241" t="s">
        <v>203</v>
      </c>
      <c r="AT134" s="241" t="s">
        <v>169</v>
      </c>
      <c r="AU134" s="241" t="s">
        <v>87</v>
      </c>
      <c r="AY134" s="18" t="s">
        <v>166</v>
      </c>
      <c r="BE134" s="242">
        <f>IF(N134="základní",J134,0)</f>
        <v>0</v>
      </c>
      <c r="BF134" s="242">
        <f>IF(N134="snížená",J134,0)</f>
        <v>0</v>
      </c>
      <c r="BG134" s="242">
        <f>IF(N134="zákl. přenesená",J134,0)</f>
        <v>0</v>
      </c>
      <c r="BH134" s="242">
        <f>IF(N134="sníž. přenesená",J134,0)</f>
        <v>0</v>
      </c>
      <c r="BI134" s="242">
        <f>IF(N134="nulová",J134,0)</f>
        <v>0</v>
      </c>
      <c r="BJ134" s="18" t="s">
        <v>174</v>
      </c>
      <c r="BK134" s="242">
        <f>ROUND(I134*H134,2)</f>
        <v>0</v>
      </c>
      <c r="BL134" s="18" t="s">
        <v>203</v>
      </c>
      <c r="BM134" s="241" t="s">
        <v>274</v>
      </c>
    </row>
    <row r="135" s="2" customFormat="1">
      <c r="A135" s="40"/>
      <c r="B135" s="41"/>
      <c r="C135" s="42"/>
      <c r="D135" s="243" t="s">
        <v>176</v>
      </c>
      <c r="E135" s="42"/>
      <c r="F135" s="244" t="s">
        <v>211</v>
      </c>
      <c r="G135" s="42"/>
      <c r="H135" s="42"/>
      <c r="I135" s="150"/>
      <c r="J135" s="42"/>
      <c r="K135" s="42"/>
      <c r="L135" s="46"/>
      <c r="M135" s="245"/>
      <c r="N135" s="246"/>
      <c r="O135" s="87"/>
      <c r="P135" s="87"/>
      <c r="Q135" s="87"/>
      <c r="R135" s="87"/>
      <c r="S135" s="87"/>
      <c r="T135" s="88"/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T135" s="18" t="s">
        <v>176</v>
      </c>
      <c r="AU135" s="18" t="s">
        <v>87</v>
      </c>
    </row>
    <row r="136" s="2" customFormat="1">
      <c r="A136" s="40"/>
      <c r="B136" s="41"/>
      <c r="C136" s="42"/>
      <c r="D136" s="243" t="s">
        <v>178</v>
      </c>
      <c r="E136" s="42"/>
      <c r="F136" s="247" t="s">
        <v>212</v>
      </c>
      <c r="G136" s="42"/>
      <c r="H136" s="42"/>
      <c r="I136" s="150"/>
      <c r="J136" s="42"/>
      <c r="K136" s="42"/>
      <c r="L136" s="46"/>
      <c r="M136" s="245"/>
      <c r="N136" s="246"/>
      <c r="O136" s="87"/>
      <c r="P136" s="87"/>
      <c r="Q136" s="87"/>
      <c r="R136" s="87"/>
      <c r="S136" s="87"/>
      <c r="T136" s="88"/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T136" s="18" t="s">
        <v>178</v>
      </c>
      <c r="AU136" s="18" t="s">
        <v>87</v>
      </c>
    </row>
    <row r="137" s="13" customFormat="1">
      <c r="A137" s="13"/>
      <c r="B137" s="248"/>
      <c r="C137" s="249"/>
      <c r="D137" s="243" t="s">
        <v>187</v>
      </c>
      <c r="E137" s="250" t="s">
        <v>39</v>
      </c>
      <c r="F137" s="251" t="s">
        <v>222</v>
      </c>
      <c r="G137" s="249"/>
      <c r="H137" s="252">
        <v>5274.6930000000002</v>
      </c>
      <c r="I137" s="253"/>
      <c r="J137" s="249"/>
      <c r="K137" s="249"/>
      <c r="L137" s="254"/>
      <c r="M137" s="255"/>
      <c r="N137" s="256"/>
      <c r="O137" s="256"/>
      <c r="P137" s="256"/>
      <c r="Q137" s="256"/>
      <c r="R137" s="256"/>
      <c r="S137" s="256"/>
      <c r="T137" s="257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58" t="s">
        <v>187</v>
      </c>
      <c r="AU137" s="258" t="s">
        <v>87</v>
      </c>
      <c r="AV137" s="13" t="s">
        <v>89</v>
      </c>
      <c r="AW137" s="13" t="s">
        <v>41</v>
      </c>
      <c r="AX137" s="13" t="s">
        <v>80</v>
      </c>
      <c r="AY137" s="258" t="s">
        <v>166</v>
      </c>
    </row>
    <row r="138" s="14" customFormat="1">
      <c r="A138" s="14"/>
      <c r="B138" s="259"/>
      <c r="C138" s="260"/>
      <c r="D138" s="243" t="s">
        <v>187</v>
      </c>
      <c r="E138" s="261" t="s">
        <v>39</v>
      </c>
      <c r="F138" s="262" t="s">
        <v>190</v>
      </c>
      <c r="G138" s="260"/>
      <c r="H138" s="263">
        <v>5274.6930000000002</v>
      </c>
      <c r="I138" s="264"/>
      <c r="J138" s="260"/>
      <c r="K138" s="260"/>
      <c r="L138" s="265"/>
      <c r="M138" s="270"/>
      <c r="N138" s="271"/>
      <c r="O138" s="271"/>
      <c r="P138" s="271"/>
      <c r="Q138" s="271"/>
      <c r="R138" s="271"/>
      <c r="S138" s="271"/>
      <c r="T138" s="272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69" t="s">
        <v>187</v>
      </c>
      <c r="AU138" s="269" t="s">
        <v>87</v>
      </c>
      <c r="AV138" s="14" t="s">
        <v>174</v>
      </c>
      <c r="AW138" s="14" t="s">
        <v>41</v>
      </c>
      <c r="AX138" s="14" t="s">
        <v>87</v>
      </c>
      <c r="AY138" s="269" t="s">
        <v>166</v>
      </c>
    </row>
    <row r="139" s="2" customFormat="1" ht="6.96" customHeight="1">
      <c r="A139" s="40"/>
      <c r="B139" s="62"/>
      <c r="C139" s="63"/>
      <c r="D139" s="63"/>
      <c r="E139" s="63"/>
      <c r="F139" s="63"/>
      <c r="G139" s="63"/>
      <c r="H139" s="63"/>
      <c r="I139" s="179"/>
      <c r="J139" s="63"/>
      <c r="K139" s="63"/>
      <c r="L139" s="46"/>
      <c r="M139" s="40"/>
      <c r="O139" s="40"/>
      <c r="P139" s="40"/>
      <c r="Q139" s="40"/>
      <c r="R139" s="40"/>
      <c r="S139" s="40"/>
      <c r="T139" s="40"/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</row>
  </sheetData>
  <sheetProtection sheet="1" autoFilter="0" formatColumns="0" formatRows="0" objects="1" scenarios="1" spinCount="100000" saltValue="vyX4shMOmll5q9t2V+6D/z9A+VqaZ7jcfgf7q9mLVPnq2OGCIruZe4+1VOqnbxat6pva0D+Q9mkFp5qzzQ/uEw==" hashValue="iy5niLXPthwPn8/daa7rpT0/YHC/prosI8n67c4Hm/bF28AMojzhr8z1SgoQURcV+/OJ7SXebVejhNhgEEAKww==" algorithmName="SHA-512" password="CC35"/>
  <autoFilter ref="C87:K138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6:H76"/>
    <mergeCell ref="E78:H78"/>
    <mergeCell ref="E80:H8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4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4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103</v>
      </c>
      <c r="AZ2" s="142" t="s">
        <v>275</v>
      </c>
      <c r="BA2" s="142" t="s">
        <v>276</v>
      </c>
      <c r="BB2" s="142" t="s">
        <v>133</v>
      </c>
      <c r="BC2" s="142" t="s">
        <v>277</v>
      </c>
      <c r="BD2" s="142" t="s">
        <v>89</v>
      </c>
    </row>
    <row r="3" hidden="1" s="1" customFormat="1" ht="6.96" customHeight="1">
      <c r="B3" s="143"/>
      <c r="C3" s="144"/>
      <c r="D3" s="144"/>
      <c r="E3" s="144"/>
      <c r="F3" s="144"/>
      <c r="G3" s="144"/>
      <c r="H3" s="144"/>
      <c r="I3" s="145"/>
      <c r="J3" s="144"/>
      <c r="K3" s="144"/>
      <c r="L3" s="21"/>
      <c r="AT3" s="18" t="s">
        <v>89</v>
      </c>
      <c r="AZ3" s="142" t="s">
        <v>278</v>
      </c>
      <c r="BA3" s="142" t="s">
        <v>136</v>
      </c>
      <c r="BB3" s="142" t="s">
        <v>137</v>
      </c>
      <c r="BC3" s="142" t="s">
        <v>279</v>
      </c>
      <c r="BD3" s="142" t="s">
        <v>89</v>
      </c>
    </row>
    <row r="4" hidden="1" s="1" customFormat="1" ht="24.96" customHeight="1">
      <c r="B4" s="21"/>
      <c r="D4" s="146" t="s">
        <v>139</v>
      </c>
      <c r="I4" s="141"/>
      <c r="L4" s="21"/>
      <c r="M4" s="147" t="s">
        <v>10</v>
      </c>
      <c r="AT4" s="18" t="s">
        <v>41</v>
      </c>
      <c r="AZ4" s="142" t="s">
        <v>280</v>
      </c>
      <c r="BA4" s="142" t="s">
        <v>281</v>
      </c>
      <c r="BB4" s="142" t="s">
        <v>133</v>
      </c>
      <c r="BC4" s="142" t="s">
        <v>282</v>
      </c>
      <c r="BD4" s="142" t="s">
        <v>89</v>
      </c>
    </row>
    <row r="5" hidden="1" s="1" customFormat="1" ht="6.96" customHeight="1">
      <c r="B5" s="21"/>
      <c r="I5" s="141"/>
      <c r="L5" s="21"/>
    </row>
    <row r="6" hidden="1" s="1" customFormat="1" ht="12" customHeight="1">
      <c r="B6" s="21"/>
      <c r="D6" s="148" t="s">
        <v>16</v>
      </c>
      <c r="I6" s="141"/>
      <c r="L6" s="21"/>
    </row>
    <row r="7" hidden="1" s="1" customFormat="1" ht="16.5" customHeight="1">
      <c r="B7" s="21"/>
      <c r="E7" s="149" t="str">
        <f>'Rekapitulace stavby'!K6</f>
        <v>Oprava odvodnění v žst. Kadaň Prunéřov</v>
      </c>
      <c r="F7" s="148"/>
      <c r="G7" s="148"/>
      <c r="H7" s="148"/>
      <c r="I7" s="141"/>
      <c r="L7" s="21"/>
    </row>
    <row r="8" hidden="1" s="1" customFormat="1" ht="12" customHeight="1">
      <c r="B8" s="21"/>
      <c r="D8" s="148" t="s">
        <v>140</v>
      </c>
      <c r="I8" s="141"/>
      <c r="L8" s="21"/>
    </row>
    <row r="9" hidden="1" s="2" customFormat="1" ht="16.5" customHeight="1">
      <c r="A9" s="40"/>
      <c r="B9" s="46"/>
      <c r="C9" s="40"/>
      <c r="D9" s="40"/>
      <c r="E9" s="149" t="s">
        <v>283</v>
      </c>
      <c r="F9" s="40"/>
      <c r="G9" s="40"/>
      <c r="H9" s="40"/>
      <c r="I9" s="150"/>
      <c r="J9" s="40"/>
      <c r="K9" s="40"/>
      <c r="L9" s="151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hidden="1" s="2" customFormat="1" ht="12" customHeight="1">
      <c r="A10" s="40"/>
      <c r="B10" s="46"/>
      <c r="C10" s="40"/>
      <c r="D10" s="148" t="s">
        <v>142</v>
      </c>
      <c r="E10" s="40"/>
      <c r="F10" s="40"/>
      <c r="G10" s="40"/>
      <c r="H10" s="40"/>
      <c r="I10" s="150"/>
      <c r="J10" s="40"/>
      <c r="K10" s="40"/>
      <c r="L10" s="151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hidden="1" s="2" customFormat="1" ht="16.5" customHeight="1">
      <c r="A11" s="40"/>
      <c r="B11" s="46"/>
      <c r="C11" s="40"/>
      <c r="D11" s="40"/>
      <c r="E11" s="152" t="s">
        <v>284</v>
      </c>
      <c r="F11" s="40"/>
      <c r="G11" s="40"/>
      <c r="H11" s="40"/>
      <c r="I11" s="150"/>
      <c r="J11" s="40"/>
      <c r="K11" s="40"/>
      <c r="L11" s="151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hidden="1" s="2" customFormat="1">
      <c r="A12" s="40"/>
      <c r="B12" s="46"/>
      <c r="C12" s="40"/>
      <c r="D12" s="40"/>
      <c r="E12" s="40"/>
      <c r="F12" s="40"/>
      <c r="G12" s="40"/>
      <c r="H12" s="40"/>
      <c r="I12" s="150"/>
      <c r="J12" s="40"/>
      <c r="K12" s="40"/>
      <c r="L12" s="151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hidden="1" s="2" customFormat="1" ht="12" customHeight="1">
      <c r="A13" s="40"/>
      <c r="B13" s="46"/>
      <c r="C13" s="40"/>
      <c r="D13" s="148" t="s">
        <v>18</v>
      </c>
      <c r="E13" s="40"/>
      <c r="F13" s="136" t="s">
        <v>39</v>
      </c>
      <c r="G13" s="40"/>
      <c r="H13" s="40"/>
      <c r="I13" s="153" t="s">
        <v>20</v>
      </c>
      <c r="J13" s="136" t="s">
        <v>39</v>
      </c>
      <c r="K13" s="40"/>
      <c r="L13" s="151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hidden="1" s="2" customFormat="1" ht="12" customHeight="1">
      <c r="A14" s="40"/>
      <c r="B14" s="46"/>
      <c r="C14" s="40"/>
      <c r="D14" s="148" t="s">
        <v>22</v>
      </c>
      <c r="E14" s="40"/>
      <c r="F14" s="136" t="s">
        <v>23</v>
      </c>
      <c r="G14" s="40"/>
      <c r="H14" s="40"/>
      <c r="I14" s="153" t="s">
        <v>24</v>
      </c>
      <c r="J14" s="154" t="str">
        <f>'Rekapitulace stavby'!AN8</f>
        <v>21. 4. 2020</v>
      </c>
      <c r="K14" s="40"/>
      <c r="L14" s="151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hidden="1" s="2" customFormat="1" ht="10.8" customHeight="1">
      <c r="A15" s="40"/>
      <c r="B15" s="46"/>
      <c r="C15" s="40"/>
      <c r="D15" s="40"/>
      <c r="E15" s="40"/>
      <c r="F15" s="40"/>
      <c r="G15" s="40"/>
      <c r="H15" s="40"/>
      <c r="I15" s="150"/>
      <c r="J15" s="40"/>
      <c r="K15" s="40"/>
      <c r="L15" s="151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hidden="1" s="2" customFormat="1" ht="12" customHeight="1">
      <c r="A16" s="40"/>
      <c r="B16" s="46"/>
      <c r="C16" s="40"/>
      <c r="D16" s="148" t="s">
        <v>30</v>
      </c>
      <c r="E16" s="40"/>
      <c r="F16" s="40"/>
      <c r="G16" s="40"/>
      <c r="H16" s="40"/>
      <c r="I16" s="153" t="s">
        <v>31</v>
      </c>
      <c r="J16" s="136" t="s">
        <v>32</v>
      </c>
      <c r="K16" s="40"/>
      <c r="L16" s="151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hidden="1" s="2" customFormat="1" ht="18" customHeight="1">
      <c r="A17" s="40"/>
      <c r="B17" s="46"/>
      <c r="C17" s="40"/>
      <c r="D17" s="40"/>
      <c r="E17" s="136" t="s">
        <v>33</v>
      </c>
      <c r="F17" s="40"/>
      <c r="G17" s="40"/>
      <c r="H17" s="40"/>
      <c r="I17" s="153" t="s">
        <v>34</v>
      </c>
      <c r="J17" s="136" t="s">
        <v>35</v>
      </c>
      <c r="K17" s="40"/>
      <c r="L17" s="151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hidden="1" s="2" customFormat="1" ht="6.96" customHeight="1">
      <c r="A18" s="40"/>
      <c r="B18" s="46"/>
      <c r="C18" s="40"/>
      <c r="D18" s="40"/>
      <c r="E18" s="40"/>
      <c r="F18" s="40"/>
      <c r="G18" s="40"/>
      <c r="H18" s="40"/>
      <c r="I18" s="150"/>
      <c r="J18" s="40"/>
      <c r="K18" s="40"/>
      <c r="L18" s="151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hidden="1" s="2" customFormat="1" ht="12" customHeight="1">
      <c r="A19" s="40"/>
      <c r="B19" s="46"/>
      <c r="C19" s="40"/>
      <c r="D19" s="148" t="s">
        <v>36</v>
      </c>
      <c r="E19" s="40"/>
      <c r="F19" s="40"/>
      <c r="G19" s="40"/>
      <c r="H19" s="40"/>
      <c r="I19" s="153" t="s">
        <v>31</v>
      </c>
      <c r="J19" s="34" t="str">
        <f>'Rekapitulace stavby'!AN13</f>
        <v>Vyplň údaj</v>
      </c>
      <c r="K19" s="40"/>
      <c r="L19" s="151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hidden="1" s="2" customFormat="1" ht="18" customHeight="1">
      <c r="A20" s="40"/>
      <c r="B20" s="46"/>
      <c r="C20" s="40"/>
      <c r="D20" s="40"/>
      <c r="E20" s="34" t="str">
        <f>'Rekapitulace stavby'!E14</f>
        <v>Vyplň údaj</v>
      </c>
      <c r="F20" s="136"/>
      <c r="G20" s="136"/>
      <c r="H20" s="136"/>
      <c r="I20" s="153" t="s">
        <v>34</v>
      </c>
      <c r="J20" s="34" t="str">
        <f>'Rekapitulace stavby'!AN14</f>
        <v>Vyplň údaj</v>
      </c>
      <c r="K20" s="40"/>
      <c r="L20" s="151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hidden="1" s="2" customFormat="1" ht="6.96" customHeight="1">
      <c r="A21" s="40"/>
      <c r="B21" s="46"/>
      <c r="C21" s="40"/>
      <c r="D21" s="40"/>
      <c r="E21" s="40"/>
      <c r="F21" s="40"/>
      <c r="G21" s="40"/>
      <c r="H21" s="40"/>
      <c r="I21" s="150"/>
      <c r="J21" s="40"/>
      <c r="K21" s="40"/>
      <c r="L21" s="151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hidden="1" s="2" customFormat="1" ht="12" customHeight="1">
      <c r="A22" s="40"/>
      <c r="B22" s="46"/>
      <c r="C22" s="40"/>
      <c r="D22" s="148" t="s">
        <v>38</v>
      </c>
      <c r="E22" s="40"/>
      <c r="F22" s="40"/>
      <c r="G22" s="40"/>
      <c r="H22" s="40"/>
      <c r="I22" s="153" t="s">
        <v>31</v>
      </c>
      <c r="J22" s="136" t="str">
        <f>IF('Rekapitulace stavby'!AN16="","",'Rekapitulace stavby'!AN16)</f>
        <v/>
      </c>
      <c r="K22" s="40"/>
      <c r="L22" s="151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hidden="1" s="2" customFormat="1" ht="18" customHeight="1">
      <c r="A23" s="40"/>
      <c r="B23" s="46"/>
      <c r="C23" s="40"/>
      <c r="D23" s="40"/>
      <c r="E23" s="136" t="str">
        <f>IF('Rekapitulace stavby'!E17="","",'Rekapitulace stavby'!E17)</f>
        <v xml:space="preserve"> </v>
      </c>
      <c r="F23" s="40"/>
      <c r="G23" s="40"/>
      <c r="H23" s="40"/>
      <c r="I23" s="153" t="s">
        <v>34</v>
      </c>
      <c r="J23" s="136" t="str">
        <f>IF('Rekapitulace stavby'!AN17="","",'Rekapitulace stavby'!AN17)</f>
        <v/>
      </c>
      <c r="K23" s="40"/>
      <c r="L23" s="151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hidden="1" s="2" customFormat="1" ht="6.96" customHeight="1">
      <c r="A24" s="40"/>
      <c r="B24" s="46"/>
      <c r="C24" s="40"/>
      <c r="D24" s="40"/>
      <c r="E24" s="40"/>
      <c r="F24" s="40"/>
      <c r="G24" s="40"/>
      <c r="H24" s="40"/>
      <c r="I24" s="150"/>
      <c r="J24" s="40"/>
      <c r="K24" s="40"/>
      <c r="L24" s="151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hidden="1" s="2" customFormat="1" ht="12" customHeight="1">
      <c r="A25" s="40"/>
      <c r="B25" s="46"/>
      <c r="C25" s="40"/>
      <c r="D25" s="148" t="s">
        <v>42</v>
      </c>
      <c r="E25" s="40"/>
      <c r="F25" s="40"/>
      <c r="G25" s="40"/>
      <c r="H25" s="40"/>
      <c r="I25" s="153" t="s">
        <v>31</v>
      </c>
      <c r="J25" s="136" t="s">
        <v>39</v>
      </c>
      <c r="K25" s="40"/>
      <c r="L25" s="151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hidden="1" s="2" customFormat="1" ht="18" customHeight="1">
      <c r="A26" s="40"/>
      <c r="B26" s="46"/>
      <c r="C26" s="40"/>
      <c r="D26" s="40"/>
      <c r="E26" s="136" t="s">
        <v>43</v>
      </c>
      <c r="F26" s="40"/>
      <c r="G26" s="40"/>
      <c r="H26" s="40"/>
      <c r="I26" s="153" t="s">
        <v>34</v>
      </c>
      <c r="J26" s="136" t="s">
        <v>39</v>
      </c>
      <c r="K26" s="40"/>
      <c r="L26" s="151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hidden="1" s="2" customFormat="1" ht="6.96" customHeight="1">
      <c r="A27" s="40"/>
      <c r="B27" s="46"/>
      <c r="C27" s="40"/>
      <c r="D27" s="40"/>
      <c r="E27" s="40"/>
      <c r="F27" s="40"/>
      <c r="G27" s="40"/>
      <c r="H27" s="40"/>
      <c r="I27" s="150"/>
      <c r="J27" s="40"/>
      <c r="K27" s="40"/>
      <c r="L27" s="151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hidden="1" s="2" customFormat="1" ht="12" customHeight="1">
      <c r="A28" s="40"/>
      <c r="B28" s="46"/>
      <c r="C28" s="40"/>
      <c r="D28" s="148" t="s">
        <v>44</v>
      </c>
      <c r="E28" s="40"/>
      <c r="F28" s="40"/>
      <c r="G28" s="40"/>
      <c r="H28" s="40"/>
      <c r="I28" s="150"/>
      <c r="J28" s="40"/>
      <c r="K28" s="40"/>
      <c r="L28" s="151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hidden="1" s="8" customFormat="1" ht="83.25" customHeight="1">
      <c r="A29" s="155"/>
      <c r="B29" s="156"/>
      <c r="C29" s="155"/>
      <c r="D29" s="155"/>
      <c r="E29" s="157" t="s">
        <v>45</v>
      </c>
      <c r="F29" s="157"/>
      <c r="G29" s="157"/>
      <c r="H29" s="157"/>
      <c r="I29" s="158"/>
      <c r="J29" s="155"/>
      <c r="K29" s="155"/>
      <c r="L29" s="159"/>
      <c r="S29" s="155"/>
      <c r="T29" s="155"/>
      <c r="U29" s="155"/>
      <c r="V29" s="155"/>
      <c r="W29" s="155"/>
      <c r="X29" s="155"/>
      <c r="Y29" s="155"/>
      <c r="Z29" s="155"/>
      <c r="AA29" s="155"/>
      <c r="AB29" s="155"/>
      <c r="AC29" s="155"/>
      <c r="AD29" s="155"/>
      <c r="AE29" s="155"/>
    </row>
    <row r="30" hidden="1" s="2" customFormat="1" ht="6.96" customHeight="1">
      <c r="A30" s="40"/>
      <c r="B30" s="46"/>
      <c r="C30" s="40"/>
      <c r="D30" s="40"/>
      <c r="E30" s="40"/>
      <c r="F30" s="40"/>
      <c r="G30" s="40"/>
      <c r="H30" s="40"/>
      <c r="I30" s="150"/>
      <c r="J30" s="40"/>
      <c r="K30" s="40"/>
      <c r="L30" s="151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hidden="1" s="2" customFormat="1" ht="6.96" customHeight="1">
      <c r="A31" s="40"/>
      <c r="B31" s="46"/>
      <c r="C31" s="40"/>
      <c r="D31" s="160"/>
      <c r="E31" s="160"/>
      <c r="F31" s="160"/>
      <c r="G31" s="160"/>
      <c r="H31" s="160"/>
      <c r="I31" s="161"/>
      <c r="J31" s="160"/>
      <c r="K31" s="160"/>
      <c r="L31" s="151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hidden="1" s="2" customFormat="1" ht="25.44" customHeight="1">
      <c r="A32" s="40"/>
      <c r="B32" s="46"/>
      <c r="C32" s="40"/>
      <c r="D32" s="162" t="s">
        <v>46</v>
      </c>
      <c r="E32" s="40"/>
      <c r="F32" s="40"/>
      <c r="G32" s="40"/>
      <c r="H32" s="40"/>
      <c r="I32" s="150"/>
      <c r="J32" s="163">
        <f>ROUND(J88, 2)</f>
        <v>0</v>
      </c>
      <c r="K32" s="40"/>
      <c r="L32" s="151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hidden="1" s="2" customFormat="1" ht="6.96" customHeight="1">
      <c r="A33" s="40"/>
      <c r="B33" s="46"/>
      <c r="C33" s="40"/>
      <c r="D33" s="160"/>
      <c r="E33" s="160"/>
      <c r="F33" s="160"/>
      <c r="G33" s="160"/>
      <c r="H33" s="160"/>
      <c r="I33" s="161"/>
      <c r="J33" s="160"/>
      <c r="K33" s="160"/>
      <c r="L33" s="151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hidden="1" s="2" customFormat="1" ht="14.4" customHeight="1">
      <c r="A34" s="40"/>
      <c r="B34" s="46"/>
      <c r="C34" s="40"/>
      <c r="D34" s="40"/>
      <c r="E34" s="40"/>
      <c r="F34" s="164" t="s">
        <v>48</v>
      </c>
      <c r="G34" s="40"/>
      <c r="H34" s="40"/>
      <c r="I34" s="165" t="s">
        <v>47</v>
      </c>
      <c r="J34" s="164" t="s">
        <v>49</v>
      </c>
      <c r="K34" s="40"/>
      <c r="L34" s="151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166" t="s">
        <v>50</v>
      </c>
      <c r="E35" s="148" t="s">
        <v>51</v>
      </c>
      <c r="F35" s="167">
        <f>ROUND((SUM(BE88:BE115)),  2)</f>
        <v>0</v>
      </c>
      <c r="G35" s="40"/>
      <c r="H35" s="40"/>
      <c r="I35" s="168">
        <v>0.20999999999999999</v>
      </c>
      <c r="J35" s="167">
        <f>ROUND(((SUM(BE88:BE115))*I35),  2)</f>
        <v>0</v>
      </c>
      <c r="K35" s="40"/>
      <c r="L35" s="151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48" t="s">
        <v>52</v>
      </c>
      <c r="F36" s="167">
        <f>ROUND((SUM(BF88:BF115)),  2)</f>
        <v>0</v>
      </c>
      <c r="G36" s="40"/>
      <c r="H36" s="40"/>
      <c r="I36" s="168">
        <v>0.14999999999999999</v>
      </c>
      <c r="J36" s="167">
        <f>ROUND(((SUM(BF88:BF115))*I36),  2)</f>
        <v>0</v>
      </c>
      <c r="K36" s="40"/>
      <c r="L36" s="151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148" t="s">
        <v>50</v>
      </c>
      <c r="E37" s="148" t="s">
        <v>53</v>
      </c>
      <c r="F37" s="167">
        <f>ROUND((SUM(BG88:BG115)),  2)</f>
        <v>0</v>
      </c>
      <c r="G37" s="40"/>
      <c r="H37" s="40"/>
      <c r="I37" s="168">
        <v>0.20999999999999999</v>
      </c>
      <c r="J37" s="167">
        <f>0</f>
        <v>0</v>
      </c>
      <c r="K37" s="40"/>
      <c r="L37" s="151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hidden="1" s="2" customFormat="1" ht="14.4" customHeight="1">
      <c r="A38" s="40"/>
      <c r="B38" s="46"/>
      <c r="C38" s="40"/>
      <c r="D38" s="40"/>
      <c r="E38" s="148" t="s">
        <v>54</v>
      </c>
      <c r="F38" s="167">
        <f>ROUND((SUM(BH88:BH115)),  2)</f>
        <v>0</v>
      </c>
      <c r="G38" s="40"/>
      <c r="H38" s="40"/>
      <c r="I38" s="168">
        <v>0.14999999999999999</v>
      </c>
      <c r="J38" s="167">
        <f>0</f>
        <v>0</v>
      </c>
      <c r="K38" s="40"/>
      <c r="L38" s="151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8" t="s">
        <v>55</v>
      </c>
      <c r="F39" s="167">
        <f>ROUND((SUM(BI88:BI115)),  2)</f>
        <v>0</v>
      </c>
      <c r="G39" s="40"/>
      <c r="H39" s="40"/>
      <c r="I39" s="168">
        <v>0</v>
      </c>
      <c r="J39" s="167">
        <f>0</f>
        <v>0</v>
      </c>
      <c r="K39" s="40"/>
      <c r="L39" s="151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hidden="1" s="2" customFormat="1" ht="6.96" customHeight="1">
      <c r="A40" s="40"/>
      <c r="B40" s="46"/>
      <c r="C40" s="40"/>
      <c r="D40" s="40"/>
      <c r="E40" s="40"/>
      <c r="F40" s="40"/>
      <c r="G40" s="40"/>
      <c r="H40" s="40"/>
      <c r="I40" s="150"/>
      <c r="J40" s="40"/>
      <c r="K40" s="40"/>
      <c r="L40" s="151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hidden="1" s="2" customFormat="1" ht="25.44" customHeight="1">
      <c r="A41" s="40"/>
      <c r="B41" s="46"/>
      <c r="C41" s="169"/>
      <c r="D41" s="170" t="s">
        <v>56</v>
      </c>
      <c r="E41" s="171"/>
      <c r="F41" s="171"/>
      <c r="G41" s="172" t="s">
        <v>57</v>
      </c>
      <c r="H41" s="173" t="s">
        <v>58</v>
      </c>
      <c r="I41" s="174"/>
      <c r="J41" s="175">
        <f>SUM(J32:J39)</f>
        <v>0</v>
      </c>
      <c r="K41" s="176"/>
      <c r="L41" s="151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hidden="1" s="2" customFormat="1" ht="14.4" customHeight="1">
      <c r="A42" s="40"/>
      <c r="B42" s="177"/>
      <c r="C42" s="178"/>
      <c r="D42" s="178"/>
      <c r="E42" s="178"/>
      <c r="F42" s="178"/>
      <c r="G42" s="178"/>
      <c r="H42" s="178"/>
      <c r="I42" s="179"/>
      <c r="J42" s="178"/>
      <c r="K42" s="178"/>
      <c r="L42" s="151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3" hidden="1"/>
    <row r="44" hidden="1"/>
    <row r="45" hidden="1"/>
    <row r="46" hidden="1" s="2" customFormat="1" ht="6.96" customHeight="1">
      <c r="A46" s="40"/>
      <c r="B46" s="180"/>
      <c r="C46" s="181"/>
      <c r="D46" s="181"/>
      <c r="E46" s="181"/>
      <c r="F46" s="181"/>
      <c r="G46" s="181"/>
      <c r="H46" s="181"/>
      <c r="I46" s="182"/>
      <c r="J46" s="181"/>
      <c r="K46" s="181"/>
      <c r="L46" s="151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hidden="1" s="2" customFormat="1" ht="24.96" customHeight="1">
      <c r="A47" s="40"/>
      <c r="B47" s="41"/>
      <c r="C47" s="24" t="s">
        <v>144</v>
      </c>
      <c r="D47" s="42"/>
      <c r="E47" s="42"/>
      <c r="F47" s="42"/>
      <c r="G47" s="42"/>
      <c r="H47" s="42"/>
      <c r="I47" s="150"/>
      <c r="J47" s="42"/>
      <c r="K47" s="42"/>
      <c r="L47" s="151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hidden="1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150"/>
      <c r="J48" s="42"/>
      <c r="K48" s="42"/>
      <c r="L48" s="151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hidden="1" s="2" customFormat="1" ht="12" customHeight="1">
      <c r="A49" s="40"/>
      <c r="B49" s="41"/>
      <c r="C49" s="33" t="s">
        <v>16</v>
      </c>
      <c r="D49" s="42"/>
      <c r="E49" s="42"/>
      <c r="F49" s="42"/>
      <c r="G49" s="42"/>
      <c r="H49" s="42"/>
      <c r="I49" s="150"/>
      <c r="J49" s="42"/>
      <c r="K49" s="42"/>
      <c r="L49" s="151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hidden="1" s="2" customFormat="1" ht="16.5" customHeight="1">
      <c r="A50" s="40"/>
      <c r="B50" s="41"/>
      <c r="C50" s="42"/>
      <c r="D50" s="42"/>
      <c r="E50" s="183" t="str">
        <f>E7</f>
        <v>Oprava odvodnění v žst. Kadaň Prunéřov</v>
      </c>
      <c r="F50" s="33"/>
      <c r="G50" s="33"/>
      <c r="H50" s="33"/>
      <c r="I50" s="150"/>
      <c r="J50" s="42"/>
      <c r="K50" s="42"/>
      <c r="L50" s="151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hidden="1" s="1" customFormat="1" ht="12" customHeight="1">
      <c r="B51" s="22"/>
      <c r="C51" s="33" t="s">
        <v>140</v>
      </c>
      <c r="D51" s="23"/>
      <c r="E51" s="23"/>
      <c r="F51" s="23"/>
      <c r="G51" s="23"/>
      <c r="H51" s="23"/>
      <c r="I51" s="141"/>
      <c r="J51" s="23"/>
      <c r="K51" s="23"/>
      <c r="L51" s="21"/>
    </row>
    <row r="52" hidden="1" s="2" customFormat="1" ht="16.5" customHeight="1">
      <c r="A52" s="40"/>
      <c r="B52" s="41"/>
      <c r="C52" s="42"/>
      <c r="D52" s="42"/>
      <c r="E52" s="183" t="s">
        <v>283</v>
      </c>
      <c r="F52" s="42"/>
      <c r="G52" s="42"/>
      <c r="H52" s="42"/>
      <c r="I52" s="150"/>
      <c r="J52" s="42"/>
      <c r="K52" s="42"/>
      <c r="L52" s="151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hidden="1" s="2" customFormat="1" ht="12" customHeight="1">
      <c r="A53" s="40"/>
      <c r="B53" s="41"/>
      <c r="C53" s="33" t="s">
        <v>142</v>
      </c>
      <c r="D53" s="42"/>
      <c r="E53" s="42"/>
      <c r="F53" s="42"/>
      <c r="G53" s="42"/>
      <c r="H53" s="42"/>
      <c r="I53" s="150"/>
      <c r="J53" s="42"/>
      <c r="K53" s="42"/>
      <c r="L53" s="151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hidden="1" s="2" customFormat="1" ht="16.5" customHeight="1">
      <c r="A54" s="40"/>
      <c r="B54" s="41"/>
      <c r="C54" s="42"/>
      <c r="D54" s="42"/>
      <c r="E54" s="72" t="str">
        <f>E11</f>
        <v>Č21 - Propustky km136,307 , km 136,571 , km 137,220</v>
      </c>
      <c r="F54" s="42"/>
      <c r="G54" s="42"/>
      <c r="H54" s="42"/>
      <c r="I54" s="150"/>
      <c r="J54" s="42"/>
      <c r="K54" s="42"/>
      <c r="L54" s="151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hidden="1" s="2" customFormat="1" ht="6.96" customHeight="1">
      <c r="A55" s="40"/>
      <c r="B55" s="41"/>
      <c r="C55" s="42"/>
      <c r="D55" s="42"/>
      <c r="E55" s="42"/>
      <c r="F55" s="42"/>
      <c r="G55" s="42"/>
      <c r="H55" s="42"/>
      <c r="I55" s="150"/>
      <c r="J55" s="42"/>
      <c r="K55" s="42"/>
      <c r="L55" s="151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hidden="1" s="2" customFormat="1" ht="12" customHeight="1">
      <c r="A56" s="40"/>
      <c r="B56" s="41"/>
      <c r="C56" s="33" t="s">
        <v>22</v>
      </c>
      <c r="D56" s="42"/>
      <c r="E56" s="42"/>
      <c r="F56" s="28" t="str">
        <f>F14</f>
        <v>TO Kadaň</v>
      </c>
      <c r="G56" s="42"/>
      <c r="H56" s="42"/>
      <c r="I56" s="153" t="s">
        <v>24</v>
      </c>
      <c r="J56" s="75" t="str">
        <f>IF(J14="","",J14)</f>
        <v>21. 4. 2020</v>
      </c>
      <c r="K56" s="42"/>
      <c r="L56" s="151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hidden="1" s="2" customFormat="1" ht="6.96" customHeight="1">
      <c r="A57" s="40"/>
      <c r="B57" s="41"/>
      <c r="C57" s="42"/>
      <c r="D57" s="42"/>
      <c r="E57" s="42"/>
      <c r="F57" s="42"/>
      <c r="G57" s="42"/>
      <c r="H57" s="42"/>
      <c r="I57" s="150"/>
      <c r="J57" s="42"/>
      <c r="K57" s="42"/>
      <c r="L57" s="151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hidden="1" s="2" customFormat="1" ht="15.15" customHeight="1">
      <c r="A58" s="40"/>
      <c r="B58" s="41"/>
      <c r="C58" s="33" t="s">
        <v>30</v>
      </c>
      <c r="D58" s="42"/>
      <c r="E58" s="42"/>
      <c r="F58" s="28" t="str">
        <f>E17</f>
        <v>Správa železnic s.o., OŘ UNL, ST Most</v>
      </c>
      <c r="G58" s="42"/>
      <c r="H58" s="42"/>
      <c r="I58" s="153" t="s">
        <v>38</v>
      </c>
      <c r="J58" s="38" t="str">
        <f>E23</f>
        <v xml:space="preserve"> </v>
      </c>
      <c r="K58" s="42"/>
      <c r="L58" s="151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hidden="1" s="2" customFormat="1" ht="40.05" customHeight="1">
      <c r="A59" s="40"/>
      <c r="B59" s="41"/>
      <c r="C59" s="33" t="s">
        <v>36</v>
      </c>
      <c r="D59" s="42"/>
      <c r="E59" s="42"/>
      <c r="F59" s="28" t="str">
        <f>IF(E20="","",E20)</f>
        <v>Vyplň údaj</v>
      </c>
      <c r="G59" s="42"/>
      <c r="H59" s="42"/>
      <c r="I59" s="153" t="s">
        <v>42</v>
      </c>
      <c r="J59" s="38" t="str">
        <f>E26</f>
        <v>Ing. Horák Jiří, horak@szdc.cz, +420 602155923</v>
      </c>
      <c r="K59" s="42"/>
      <c r="L59" s="151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hidden="1" s="2" customFormat="1" ht="10.32" customHeight="1">
      <c r="A60" s="40"/>
      <c r="B60" s="41"/>
      <c r="C60" s="42"/>
      <c r="D60" s="42"/>
      <c r="E60" s="42"/>
      <c r="F60" s="42"/>
      <c r="G60" s="42"/>
      <c r="H60" s="42"/>
      <c r="I60" s="150"/>
      <c r="J60" s="42"/>
      <c r="K60" s="42"/>
      <c r="L60" s="151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hidden="1" s="2" customFormat="1" ht="29.28" customHeight="1">
      <c r="A61" s="40"/>
      <c r="B61" s="41"/>
      <c r="C61" s="184" t="s">
        <v>145</v>
      </c>
      <c r="D61" s="185"/>
      <c r="E61" s="185"/>
      <c r="F61" s="185"/>
      <c r="G61" s="185"/>
      <c r="H61" s="185"/>
      <c r="I61" s="186"/>
      <c r="J61" s="187" t="s">
        <v>146</v>
      </c>
      <c r="K61" s="185"/>
      <c r="L61" s="151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hidden="1" s="2" customFormat="1" ht="10.32" customHeight="1">
      <c r="A62" s="40"/>
      <c r="B62" s="41"/>
      <c r="C62" s="42"/>
      <c r="D62" s="42"/>
      <c r="E62" s="42"/>
      <c r="F62" s="42"/>
      <c r="G62" s="42"/>
      <c r="H62" s="42"/>
      <c r="I62" s="150"/>
      <c r="J62" s="42"/>
      <c r="K62" s="42"/>
      <c r="L62" s="151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hidden="1" s="2" customFormat="1" ht="22.8" customHeight="1">
      <c r="A63" s="40"/>
      <c r="B63" s="41"/>
      <c r="C63" s="188" t="s">
        <v>78</v>
      </c>
      <c r="D63" s="42"/>
      <c r="E63" s="42"/>
      <c r="F63" s="42"/>
      <c r="G63" s="42"/>
      <c r="H63" s="42"/>
      <c r="I63" s="150"/>
      <c r="J63" s="105">
        <f>J88</f>
        <v>0</v>
      </c>
      <c r="K63" s="42"/>
      <c r="L63" s="151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  <c r="AU63" s="18" t="s">
        <v>147</v>
      </c>
    </row>
    <row r="64" hidden="1" s="9" customFormat="1" ht="24.96" customHeight="1">
      <c r="A64" s="9"/>
      <c r="B64" s="189"/>
      <c r="C64" s="190"/>
      <c r="D64" s="191" t="s">
        <v>148</v>
      </c>
      <c r="E64" s="192"/>
      <c r="F64" s="192"/>
      <c r="G64" s="192"/>
      <c r="H64" s="192"/>
      <c r="I64" s="193"/>
      <c r="J64" s="194">
        <f>J89</f>
        <v>0</v>
      </c>
      <c r="K64" s="190"/>
      <c r="L64" s="195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hidden="1" s="10" customFormat="1" ht="19.92" customHeight="1">
      <c r="A65" s="10"/>
      <c r="B65" s="196"/>
      <c r="C65" s="128"/>
      <c r="D65" s="197" t="s">
        <v>285</v>
      </c>
      <c r="E65" s="198"/>
      <c r="F65" s="198"/>
      <c r="G65" s="198"/>
      <c r="H65" s="198"/>
      <c r="I65" s="199"/>
      <c r="J65" s="200">
        <f>J90</f>
        <v>0</v>
      </c>
      <c r="K65" s="128"/>
      <c r="L65" s="201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hidden="1" s="9" customFormat="1" ht="24.96" customHeight="1">
      <c r="A66" s="9"/>
      <c r="B66" s="189"/>
      <c r="C66" s="190"/>
      <c r="D66" s="191" t="s">
        <v>150</v>
      </c>
      <c r="E66" s="192"/>
      <c r="F66" s="192"/>
      <c r="G66" s="192"/>
      <c r="H66" s="192"/>
      <c r="I66" s="193"/>
      <c r="J66" s="194">
        <f>J105</f>
        <v>0</v>
      </c>
      <c r="K66" s="190"/>
      <c r="L66" s="195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hidden="1" s="2" customFormat="1" ht="21.84" customHeight="1">
      <c r="A67" s="40"/>
      <c r="B67" s="41"/>
      <c r="C67" s="42"/>
      <c r="D67" s="42"/>
      <c r="E67" s="42"/>
      <c r="F67" s="42"/>
      <c r="G67" s="42"/>
      <c r="H67" s="42"/>
      <c r="I67" s="150"/>
      <c r="J67" s="42"/>
      <c r="K67" s="42"/>
      <c r="L67" s="151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</row>
    <row r="68" hidden="1" s="2" customFormat="1" ht="6.96" customHeight="1">
      <c r="A68" s="40"/>
      <c r="B68" s="62"/>
      <c r="C68" s="63"/>
      <c r="D68" s="63"/>
      <c r="E68" s="63"/>
      <c r="F68" s="63"/>
      <c r="G68" s="63"/>
      <c r="H68" s="63"/>
      <c r="I68" s="179"/>
      <c r="J68" s="63"/>
      <c r="K68" s="63"/>
      <c r="L68" s="151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</row>
    <row r="69" hidden="1"/>
    <row r="70" hidden="1"/>
    <row r="71" hidden="1"/>
    <row r="72" s="2" customFormat="1" ht="6.96" customHeight="1">
      <c r="A72" s="40"/>
      <c r="B72" s="64"/>
      <c r="C72" s="65"/>
      <c r="D72" s="65"/>
      <c r="E72" s="65"/>
      <c r="F72" s="65"/>
      <c r="G72" s="65"/>
      <c r="H72" s="65"/>
      <c r="I72" s="182"/>
      <c r="J72" s="65"/>
      <c r="K72" s="65"/>
      <c r="L72" s="151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24.96" customHeight="1">
      <c r="A73" s="40"/>
      <c r="B73" s="41"/>
      <c r="C73" s="24" t="s">
        <v>151</v>
      </c>
      <c r="D73" s="42"/>
      <c r="E73" s="42"/>
      <c r="F73" s="42"/>
      <c r="G73" s="42"/>
      <c r="H73" s="42"/>
      <c r="I73" s="150"/>
      <c r="J73" s="42"/>
      <c r="K73" s="42"/>
      <c r="L73" s="151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6.96" customHeight="1">
      <c r="A74" s="40"/>
      <c r="B74" s="41"/>
      <c r="C74" s="42"/>
      <c r="D74" s="42"/>
      <c r="E74" s="42"/>
      <c r="F74" s="42"/>
      <c r="G74" s="42"/>
      <c r="H74" s="42"/>
      <c r="I74" s="150"/>
      <c r="J74" s="42"/>
      <c r="K74" s="42"/>
      <c r="L74" s="151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2" customHeight="1">
      <c r="A75" s="40"/>
      <c r="B75" s="41"/>
      <c r="C75" s="33" t="s">
        <v>16</v>
      </c>
      <c r="D75" s="42"/>
      <c r="E75" s="42"/>
      <c r="F75" s="42"/>
      <c r="G75" s="42"/>
      <c r="H75" s="42"/>
      <c r="I75" s="150"/>
      <c r="J75" s="42"/>
      <c r="K75" s="42"/>
      <c r="L75" s="151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6.5" customHeight="1">
      <c r="A76" s="40"/>
      <c r="B76" s="41"/>
      <c r="C76" s="42"/>
      <c r="D76" s="42"/>
      <c r="E76" s="183" t="str">
        <f>E7</f>
        <v>Oprava odvodnění v žst. Kadaň Prunéřov</v>
      </c>
      <c r="F76" s="33"/>
      <c r="G76" s="33"/>
      <c r="H76" s="33"/>
      <c r="I76" s="150"/>
      <c r="J76" s="42"/>
      <c r="K76" s="42"/>
      <c r="L76" s="151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1" customFormat="1" ht="12" customHeight="1">
      <c r="B77" s="22"/>
      <c r="C77" s="33" t="s">
        <v>140</v>
      </c>
      <c r="D77" s="23"/>
      <c r="E77" s="23"/>
      <c r="F77" s="23"/>
      <c r="G77" s="23"/>
      <c r="H77" s="23"/>
      <c r="I77" s="141"/>
      <c r="J77" s="23"/>
      <c r="K77" s="23"/>
      <c r="L77" s="21"/>
    </row>
    <row r="78" s="2" customFormat="1" ht="16.5" customHeight="1">
      <c r="A78" s="40"/>
      <c r="B78" s="41"/>
      <c r="C78" s="42"/>
      <c r="D78" s="42"/>
      <c r="E78" s="183" t="s">
        <v>283</v>
      </c>
      <c r="F78" s="42"/>
      <c r="G78" s="42"/>
      <c r="H78" s="42"/>
      <c r="I78" s="150"/>
      <c r="J78" s="42"/>
      <c r="K78" s="42"/>
      <c r="L78" s="151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2" customHeight="1">
      <c r="A79" s="40"/>
      <c r="B79" s="41"/>
      <c r="C79" s="33" t="s">
        <v>142</v>
      </c>
      <c r="D79" s="42"/>
      <c r="E79" s="42"/>
      <c r="F79" s="42"/>
      <c r="G79" s="42"/>
      <c r="H79" s="42"/>
      <c r="I79" s="150"/>
      <c r="J79" s="42"/>
      <c r="K79" s="42"/>
      <c r="L79" s="151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6.5" customHeight="1">
      <c r="A80" s="40"/>
      <c r="B80" s="41"/>
      <c r="C80" s="42"/>
      <c r="D80" s="42"/>
      <c r="E80" s="72" t="str">
        <f>E11</f>
        <v>Č21 - Propustky km136,307 , km 136,571 , km 137,220</v>
      </c>
      <c r="F80" s="42"/>
      <c r="G80" s="42"/>
      <c r="H80" s="42"/>
      <c r="I80" s="150"/>
      <c r="J80" s="42"/>
      <c r="K80" s="42"/>
      <c r="L80" s="151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6.96" customHeight="1">
      <c r="A81" s="40"/>
      <c r="B81" s="41"/>
      <c r="C81" s="42"/>
      <c r="D81" s="42"/>
      <c r="E81" s="42"/>
      <c r="F81" s="42"/>
      <c r="G81" s="42"/>
      <c r="H81" s="42"/>
      <c r="I81" s="150"/>
      <c r="J81" s="42"/>
      <c r="K81" s="42"/>
      <c r="L81" s="151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2" customHeight="1">
      <c r="A82" s="40"/>
      <c r="B82" s="41"/>
      <c r="C82" s="33" t="s">
        <v>22</v>
      </c>
      <c r="D82" s="42"/>
      <c r="E82" s="42"/>
      <c r="F82" s="28" t="str">
        <f>F14</f>
        <v>TO Kadaň</v>
      </c>
      <c r="G82" s="42"/>
      <c r="H82" s="42"/>
      <c r="I82" s="153" t="s">
        <v>24</v>
      </c>
      <c r="J82" s="75" t="str">
        <f>IF(J14="","",J14)</f>
        <v>21. 4. 2020</v>
      </c>
      <c r="K82" s="42"/>
      <c r="L82" s="151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6.96" customHeight="1">
      <c r="A83" s="40"/>
      <c r="B83" s="41"/>
      <c r="C83" s="42"/>
      <c r="D83" s="42"/>
      <c r="E83" s="42"/>
      <c r="F83" s="42"/>
      <c r="G83" s="42"/>
      <c r="H83" s="42"/>
      <c r="I83" s="150"/>
      <c r="J83" s="42"/>
      <c r="K83" s="42"/>
      <c r="L83" s="151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5.15" customHeight="1">
      <c r="A84" s="40"/>
      <c r="B84" s="41"/>
      <c r="C84" s="33" t="s">
        <v>30</v>
      </c>
      <c r="D84" s="42"/>
      <c r="E84" s="42"/>
      <c r="F84" s="28" t="str">
        <f>E17</f>
        <v>Správa železnic s.o., OŘ UNL, ST Most</v>
      </c>
      <c r="G84" s="42"/>
      <c r="H84" s="42"/>
      <c r="I84" s="153" t="s">
        <v>38</v>
      </c>
      <c r="J84" s="38" t="str">
        <f>E23</f>
        <v xml:space="preserve"> </v>
      </c>
      <c r="K84" s="42"/>
      <c r="L84" s="151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40.05" customHeight="1">
      <c r="A85" s="40"/>
      <c r="B85" s="41"/>
      <c r="C85" s="33" t="s">
        <v>36</v>
      </c>
      <c r="D85" s="42"/>
      <c r="E85" s="42"/>
      <c r="F85" s="28" t="str">
        <f>IF(E20="","",E20)</f>
        <v>Vyplň údaj</v>
      </c>
      <c r="G85" s="42"/>
      <c r="H85" s="42"/>
      <c r="I85" s="153" t="s">
        <v>42</v>
      </c>
      <c r="J85" s="38" t="str">
        <f>E26</f>
        <v>Ing. Horák Jiří, horak@szdc.cz, +420 602155923</v>
      </c>
      <c r="K85" s="42"/>
      <c r="L85" s="151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10.32" customHeight="1">
      <c r="A86" s="40"/>
      <c r="B86" s="41"/>
      <c r="C86" s="42"/>
      <c r="D86" s="42"/>
      <c r="E86" s="42"/>
      <c r="F86" s="42"/>
      <c r="G86" s="42"/>
      <c r="H86" s="42"/>
      <c r="I86" s="150"/>
      <c r="J86" s="42"/>
      <c r="K86" s="42"/>
      <c r="L86" s="151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11" customFormat="1" ht="29.28" customHeight="1">
      <c r="A87" s="202"/>
      <c r="B87" s="203"/>
      <c r="C87" s="204" t="s">
        <v>152</v>
      </c>
      <c r="D87" s="205" t="s">
        <v>65</v>
      </c>
      <c r="E87" s="205" t="s">
        <v>61</v>
      </c>
      <c r="F87" s="205" t="s">
        <v>62</v>
      </c>
      <c r="G87" s="205" t="s">
        <v>153</v>
      </c>
      <c r="H87" s="205" t="s">
        <v>154</v>
      </c>
      <c r="I87" s="206" t="s">
        <v>155</v>
      </c>
      <c r="J87" s="205" t="s">
        <v>146</v>
      </c>
      <c r="K87" s="207" t="s">
        <v>156</v>
      </c>
      <c r="L87" s="208"/>
      <c r="M87" s="95" t="s">
        <v>39</v>
      </c>
      <c r="N87" s="96" t="s">
        <v>50</v>
      </c>
      <c r="O87" s="96" t="s">
        <v>157</v>
      </c>
      <c r="P87" s="96" t="s">
        <v>158</v>
      </c>
      <c r="Q87" s="96" t="s">
        <v>159</v>
      </c>
      <c r="R87" s="96" t="s">
        <v>160</v>
      </c>
      <c r="S87" s="96" t="s">
        <v>161</v>
      </c>
      <c r="T87" s="97" t="s">
        <v>162</v>
      </c>
      <c r="U87" s="202"/>
      <c r="V87" s="202"/>
      <c r="W87" s="202"/>
      <c r="X87" s="202"/>
      <c r="Y87" s="202"/>
      <c r="Z87" s="202"/>
      <c r="AA87" s="202"/>
      <c r="AB87" s="202"/>
      <c r="AC87" s="202"/>
      <c r="AD87" s="202"/>
      <c r="AE87" s="202"/>
    </row>
    <row r="88" s="2" customFormat="1" ht="22.8" customHeight="1">
      <c r="A88" s="40"/>
      <c r="B88" s="41"/>
      <c r="C88" s="102" t="s">
        <v>163</v>
      </c>
      <c r="D88" s="42"/>
      <c r="E88" s="42"/>
      <c r="F88" s="42"/>
      <c r="G88" s="42"/>
      <c r="H88" s="42"/>
      <c r="I88" s="150"/>
      <c r="J88" s="209">
        <f>BK88</f>
        <v>0</v>
      </c>
      <c r="K88" s="42"/>
      <c r="L88" s="46"/>
      <c r="M88" s="98"/>
      <c r="N88" s="210"/>
      <c r="O88" s="99"/>
      <c r="P88" s="211">
        <f>P89+P105</f>
        <v>0</v>
      </c>
      <c r="Q88" s="99"/>
      <c r="R88" s="211">
        <f>R89+R105</f>
        <v>0</v>
      </c>
      <c r="S88" s="99"/>
      <c r="T88" s="212">
        <f>T89+T105</f>
        <v>0.058911000000000005</v>
      </c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T88" s="18" t="s">
        <v>79</v>
      </c>
      <c r="AU88" s="18" t="s">
        <v>147</v>
      </c>
      <c r="BK88" s="213">
        <f>BK89+BK105</f>
        <v>0</v>
      </c>
    </row>
    <row r="89" s="12" customFormat="1" ht="25.92" customHeight="1">
      <c r="A89" s="12"/>
      <c r="B89" s="214"/>
      <c r="C89" s="215"/>
      <c r="D89" s="216" t="s">
        <v>79</v>
      </c>
      <c r="E89" s="217" t="s">
        <v>164</v>
      </c>
      <c r="F89" s="217" t="s">
        <v>165</v>
      </c>
      <c r="G89" s="215"/>
      <c r="H89" s="215"/>
      <c r="I89" s="218"/>
      <c r="J89" s="219">
        <f>BK89</f>
        <v>0</v>
      </c>
      <c r="K89" s="215"/>
      <c r="L89" s="220"/>
      <c r="M89" s="221"/>
      <c r="N89" s="222"/>
      <c r="O89" s="222"/>
      <c r="P89" s="223">
        <f>P90</f>
        <v>0</v>
      </c>
      <c r="Q89" s="222"/>
      <c r="R89" s="223">
        <f>R90</f>
        <v>0</v>
      </c>
      <c r="S89" s="222"/>
      <c r="T89" s="224">
        <f>T90</f>
        <v>0.058911000000000005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25" t="s">
        <v>87</v>
      </c>
      <c r="AT89" s="226" t="s">
        <v>79</v>
      </c>
      <c r="AU89" s="226" t="s">
        <v>80</v>
      </c>
      <c r="AY89" s="225" t="s">
        <v>166</v>
      </c>
      <c r="BK89" s="227">
        <f>BK90</f>
        <v>0</v>
      </c>
    </row>
    <row r="90" s="12" customFormat="1" ht="22.8" customHeight="1">
      <c r="A90" s="12"/>
      <c r="B90" s="214"/>
      <c r="C90" s="215"/>
      <c r="D90" s="216" t="s">
        <v>79</v>
      </c>
      <c r="E90" s="228" t="s">
        <v>264</v>
      </c>
      <c r="F90" s="228" t="s">
        <v>286</v>
      </c>
      <c r="G90" s="215"/>
      <c r="H90" s="215"/>
      <c r="I90" s="218"/>
      <c r="J90" s="229">
        <f>BK90</f>
        <v>0</v>
      </c>
      <c r="K90" s="215"/>
      <c r="L90" s="220"/>
      <c r="M90" s="221"/>
      <c r="N90" s="222"/>
      <c r="O90" s="222"/>
      <c r="P90" s="223">
        <f>SUM(P91:P104)</f>
        <v>0</v>
      </c>
      <c r="Q90" s="222"/>
      <c r="R90" s="223">
        <f>SUM(R91:R104)</f>
        <v>0</v>
      </c>
      <c r="S90" s="222"/>
      <c r="T90" s="224">
        <f>SUM(T91:T104)</f>
        <v>0.058911000000000005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25" t="s">
        <v>87</v>
      </c>
      <c r="AT90" s="226" t="s">
        <v>79</v>
      </c>
      <c r="AU90" s="226" t="s">
        <v>87</v>
      </c>
      <c r="AY90" s="225" t="s">
        <v>166</v>
      </c>
      <c r="BK90" s="227">
        <f>SUM(BK91:BK104)</f>
        <v>0</v>
      </c>
    </row>
    <row r="91" s="2" customFormat="1" ht="21.75" customHeight="1">
      <c r="A91" s="40"/>
      <c r="B91" s="41"/>
      <c r="C91" s="230" t="s">
        <v>87</v>
      </c>
      <c r="D91" s="230" t="s">
        <v>169</v>
      </c>
      <c r="E91" s="231" t="s">
        <v>287</v>
      </c>
      <c r="F91" s="232" t="s">
        <v>288</v>
      </c>
      <c r="G91" s="233" t="s">
        <v>133</v>
      </c>
      <c r="H91" s="234">
        <v>46.911000000000001</v>
      </c>
      <c r="I91" s="235"/>
      <c r="J91" s="236">
        <f>ROUND(I91*H91,2)</f>
        <v>0</v>
      </c>
      <c r="K91" s="232" t="s">
        <v>39</v>
      </c>
      <c r="L91" s="46"/>
      <c r="M91" s="237" t="s">
        <v>39</v>
      </c>
      <c r="N91" s="238" t="s">
        <v>53</v>
      </c>
      <c r="O91" s="87"/>
      <c r="P91" s="239">
        <f>O91*H91</f>
        <v>0</v>
      </c>
      <c r="Q91" s="239">
        <v>0</v>
      </c>
      <c r="R91" s="239">
        <f>Q91*H91</f>
        <v>0</v>
      </c>
      <c r="S91" s="239">
        <v>0.001</v>
      </c>
      <c r="T91" s="240">
        <f>S91*H91</f>
        <v>0.046911000000000001</v>
      </c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R91" s="241" t="s">
        <v>174</v>
      </c>
      <c r="AT91" s="241" t="s">
        <v>169</v>
      </c>
      <c r="AU91" s="241" t="s">
        <v>89</v>
      </c>
      <c r="AY91" s="18" t="s">
        <v>166</v>
      </c>
      <c r="BE91" s="242">
        <f>IF(N91="základní",J91,0)</f>
        <v>0</v>
      </c>
      <c r="BF91" s="242">
        <f>IF(N91="snížená",J91,0)</f>
        <v>0</v>
      </c>
      <c r="BG91" s="242">
        <f>IF(N91="zákl. přenesená",J91,0)</f>
        <v>0</v>
      </c>
      <c r="BH91" s="242">
        <f>IF(N91="sníž. přenesená",J91,0)</f>
        <v>0</v>
      </c>
      <c r="BI91" s="242">
        <f>IF(N91="nulová",J91,0)</f>
        <v>0</v>
      </c>
      <c r="BJ91" s="18" t="s">
        <v>174</v>
      </c>
      <c r="BK91" s="242">
        <f>ROUND(I91*H91,2)</f>
        <v>0</v>
      </c>
      <c r="BL91" s="18" t="s">
        <v>174</v>
      </c>
      <c r="BM91" s="241" t="s">
        <v>289</v>
      </c>
    </row>
    <row r="92" s="2" customFormat="1">
      <c r="A92" s="40"/>
      <c r="B92" s="41"/>
      <c r="C92" s="42"/>
      <c r="D92" s="243" t="s">
        <v>176</v>
      </c>
      <c r="E92" s="42"/>
      <c r="F92" s="244" t="s">
        <v>290</v>
      </c>
      <c r="G92" s="42"/>
      <c r="H92" s="42"/>
      <c r="I92" s="150"/>
      <c r="J92" s="42"/>
      <c r="K92" s="42"/>
      <c r="L92" s="46"/>
      <c r="M92" s="245"/>
      <c r="N92" s="246"/>
      <c r="O92" s="87"/>
      <c r="P92" s="87"/>
      <c r="Q92" s="87"/>
      <c r="R92" s="87"/>
      <c r="S92" s="87"/>
      <c r="T92" s="88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T92" s="18" t="s">
        <v>176</v>
      </c>
      <c r="AU92" s="18" t="s">
        <v>89</v>
      </c>
    </row>
    <row r="93" s="2" customFormat="1">
      <c r="A93" s="40"/>
      <c r="B93" s="41"/>
      <c r="C93" s="42"/>
      <c r="D93" s="243" t="s">
        <v>178</v>
      </c>
      <c r="E93" s="42"/>
      <c r="F93" s="247" t="s">
        <v>291</v>
      </c>
      <c r="G93" s="42"/>
      <c r="H93" s="42"/>
      <c r="I93" s="150"/>
      <c r="J93" s="42"/>
      <c r="K93" s="42"/>
      <c r="L93" s="46"/>
      <c r="M93" s="245"/>
      <c r="N93" s="246"/>
      <c r="O93" s="87"/>
      <c r="P93" s="87"/>
      <c r="Q93" s="87"/>
      <c r="R93" s="87"/>
      <c r="S93" s="87"/>
      <c r="T93" s="88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T93" s="18" t="s">
        <v>178</v>
      </c>
      <c r="AU93" s="18" t="s">
        <v>89</v>
      </c>
    </row>
    <row r="94" s="13" customFormat="1">
      <c r="A94" s="13"/>
      <c r="B94" s="248"/>
      <c r="C94" s="249"/>
      <c r="D94" s="243" t="s">
        <v>187</v>
      </c>
      <c r="E94" s="250" t="s">
        <v>39</v>
      </c>
      <c r="F94" s="251" t="s">
        <v>292</v>
      </c>
      <c r="G94" s="249"/>
      <c r="H94" s="252">
        <v>7.0389999999999997</v>
      </c>
      <c r="I94" s="253"/>
      <c r="J94" s="249"/>
      <c r="K94" s="249"/>
      <c r="L94" s="254"/>
      <c r="M94" s="255"/>
      <c r="N94" s="256"/>
      <c r="O94" s="256"/>
      <c r="P94" s="256"/>
      <c r="Q94" s="256"/>
      <c r="R94" s="256"/>
      <c r="S94" s="256"/>
      <c r="T94" s="257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58" t="s">
        <v>187</v>
      </c>
      <c r="AU94" s="258" t="s">
        <v>89</v>
      </c>
      <c r="AV94" s="13" t="s">
        <v>89</v>
      </c>
      <c r="AW94" s="13" t="s">
        <v>41</v>
      </c>
      <c r="AX94" s="13" t="s">
        <v>80</v>
      </c>
      <c r="AY94" s="258" t="s">
        <v>166</v>
      </c>
    </row>
    <row r="95" s="15" customFormat="1">
      <c r="A95" s="15"/>
      <c r="B95" s="283"/>
      <c r="C95" s="284"/>
      <c r="D95" s="243" t="s">
        <v>187</v>
      </c>
      <c r="E95" s="285" t="s">
        <v>39</v>
      </c>
      <c r="F95" s="286" t="s">
        <v>293</v>
      </c>
      <c r="G95" s="284"/>
      <c r="H95" s="287">
        <v>7.0389999999999997</v>
      </c>
      <c r="I95" s="288"/>
      <c r="J95" s="284"/>
      <c r="K95" s="284"/>
      <c r="L95" s="289"/>
      <c r="M95" s="290"/>
      <c r="N95" s="291"/>
      <c r="O95" s="291"/>
      <c r="P95" s="291"/>
      <c r="Q95" s="291"/>
      <c r="R95" s="291"/>
      <c r="S95" s="291"/>
      <c r="T95" s="292"/>
      <c r="U95" s="15"/>
      <c r="V95" s="15"/>
      <c r="W95" s="15"/>
      <c r="X95" s="15"/>
      <c r="Y95" s="15"/>
      <c r="Z95" s="15"/>
      <c r="AA95" s="15"/>
      <c r="AB95" s="15"/>
      <c r="AC95" s="15"/>
      <c r="AD95" s="15"/>
      <c r="AE95" s="15"/>
      <c r="AT95" s="293" t="s">
        <v>187</v>
      </c>
      <c r="AU95" s="293" t="s">
        <v>89</v>
      </c>
      <c r="AV95" s="15" t="s">
        <v>191</v>
      </c>
      <c r="AW95" s="15" t="s">
        <v>41</v>
      </c>
      <c r="AX95" s="15" t="s">
        <v>80</v>
      </c>
      <c r="AY95" s="293" t="s">
        <v>166</v>
      </c>
    </row>
    <row r="96" s="13" customFormat="1">
      <c r="A96" s="13"/>
      <c r="B96" s="248"/>
      <c r="C96" s="249"/>
      <c r="D96" s="243" t="s">
        <v>187</v>
      </c>
      <c r="E96" s="250" t="s">
        <v>39</v>
      </c>
      <c r="F96" s="251" t="s">
        <v>294</v>
      </c>
      <c r="G96" s="249"/>
      <c r="H96" s="252">
        <v>23.329999999999998</v>
      </c>
      <c r="I96" s="253"/>
      <c r="J96" s="249"/>
      <c r="K96" s="249"/>
      <c r="L96" s="254"/>
      <c r="M96" s="255"/>
      <c r="N96" s="256"/>
      <c r="O96" s="256"/>
      <c r="P96" s="256"/>
      <c r="Q96" s="256"/>
      <c r="R96" s="256"/>
      <c r="S96" s="256"/>
      <c r="T96" s="257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58" t="s">
        <v>187</v>
      </c>
      <c r="AU96" s="258" t="s">
        <v>89</v>
      </c>
      <c r="AV96" s="13" t="s">
        <v>89</v>
      </c>
      <c r="AW96" s="13" t="s">
        <v>41</v>
      </c>
      <c r="AX96" s="13" t="s">
        <v>80</v>
      </c>
      <c r="AY96" s="258" t="s">
        <v>166</v>
      </c>
    </row>
    <row r="97" s="13" customFormat="1">
      <c r="A97" s="13"/>
      <c r="B97" s="248"/>
      <c r="C97" s="249"/>
      <c r="D97" s="243" t="s">
        <v>187</v>
      </c>
      <c r="E97" s="250" t="s">
        <v>39</v>
      </c>
      <c r="F97" s="251" t="s">
        <v>295</v>
      </c>
      <c r="G97" s="249"/>
      <c r="H97" s="252">
        <v>16.542000000000002</v>
      </c>
      <c r="I97" s="253"/>
      <c r="J97" s="249"/>
      <c r="K97" s="249"/>
      <c r="L97" s="254"/>
      <c r="M97" s="255"/>
      <c r="N97" s="256"/>
      <c r="O97" s="256"/>
      <c r="P97" s="256"/>
      <c r="Q97" s="256"/>
      <c r="R97" s="256"/>
      <c r="S97" s="256"/>
      <c r="T97" s="257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58" t="s">
        <v>187</v>
      </c>
      <c r="AU97" s="258" t="s">
        <v>89</v>
      </c>
      <c r="AV97" s="13" t="s">
        <v>89</v>
      </c>
      <c r="AW97" s="13" t="s">
        <v>41</v>
      </c>
      <c r="AX97" s="13" t="s">
        <v>80</v>
      </c>
      <c r="AY97" s="258" t="s">
        <v>166</v>
      </c>
    </row>
    <row r="98" s="15" customFormat="1">
      <c r="A98" s="15"/>
      <c r="B98" s="283"/>
      <c r="C98" s="284"/>
      <c r="D98" s="243" t="s">
        <v>187</v>
      </c>
      <c r="E98" s="285" t="s">
        <v>39</v>
      </c>
      <c r="F98" s="286" t="s">
        <v>293</v>
      </c>
      <c r="G98" s="284"/>
      <c r="H98" s="287">
        <v>39.872</v>
      </c>
      <c r="I98" s="288"/>
      <c r="J98" s="284"/>
      <c r="K98" s="284"/>
      <c r="L98" s="289"/>
      <c r="M98" s="290"/>
      <c r="N98" s="291"/>
      <c r="O98" s="291"/>
      <c r="P98" s="291"/>
      <c r="Q98" s="291"/>
      <c r="R98" s="291"/>
      <c r="S98" s="291"/>
      <c r="T98" s="292"/>
      <c r="U98" s="15"/>
      <c r="V98" s="15"/>
      <c r="W98" s="15"/>
      <c r="X98" s="15"/>
      <c r="Y98" s="15"/>
      <c r="Z98" s="15"/>
      <c r="AA98" s="15"/>
      <c r="AB98" s="15"/>
      <c r="AC98" s="15"/>
      <c r="AD98" s="15"/>
      <c r="AE98" s="15"/>
      <c r="AT98" s="293" t="s">
        <v>187</v>
      </c>
      <c r="AU98" s="293" t="s">
        <v>89</v>
      </c>
      <c r="AV98" s="15" t="s">
        <v>191</v>
      </c>
      <c r="AW98" s="15" t="s">
        <v>41</v>
      </c>
      <c r="AX98" s="15" t="s">
        <v>80</v>
      </c>
      <c r="AY98" s="293" t="s">
        <v>166</v>
      </c>
    </row>
    <row r="99" s="14" customFormat="1">
      <c r="A99" s="14"/>
      <c r="B99" s="259"/>
      <c r="C99" s="260"/>
      <c r="D99" s="243" t="s">
        <v>187</v>
      </c>
      <c r="E99" s="261" t="s">
        <v>275</v>
      </c>
      <c r="F99" s="262" t="s">
        <v>190</v>
      </c>
      <c r="G99" s="260"/>
      <c r="H99" s="263">
        <v>46.911000000000001</v>
      </c>
      <c r="I99" s="264"/>
      <c r="J99" s="260"/>
      <c r="K99" s="260"/>
      <c r="L99" s="265"/>
      <c r="M99" s="266"/>
      <c r="N99" s="267"/>
      <c r="O99" s="267"/>
      <c r="P99" s="267"/>
      <c r="Q99" s="267"/>
      <c r="R99" s="267"/>
      <c r="S99" s="267"/>
      <c r="T99" s="268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  <c r="AT99" s="269" t="s">
        <v>187</v>
      </c>
      <c r="AU99" s="269" t="s">
        <v>89</v>
      </c>
      <c r="AV99" s="14" t="s">
        <v>174</v>
      </c>
      <c r="AW99" s="14" t="s">
        <v>41</v>
      </c>
      <c r="AX99" s="14" t="s">
        <v>87</v>
      </c>
      <c r="AY99" s="269" t="s">
        <v>166</v>
      </c>
    </row>
    <row r="100" s="2" customFormat="1" ht="21.75" customHeight="1">
      <c r="A100" s="40"/>
      <c r="B100" s="41"/>
      <c r="C100" s="230" t="s">
        <v>89</v>
      </c>
      <c r="D100" s="230" t="s">
        <v>169</v>
      </c>
      <c r="E100" s="231" t="s">
        <v>296</v>
      </c>
      <c r="F100" s="232" t="s">
        <v>297</v>
      </c>
      <c r="G100" s="233" t="s">
        <v>133</v>
      </c>
      <c r="H100" s="234">
        <v>12</v>
      </c>
      <c r="I100" s="235"/>
      <c r="J100" s="236">
        <f>ROUND(I100*H100,2)</f>
        <v>0</v>
      </c>
      <c r="K100" s="232" t="s">
        <v>298</v>
      </c>
      <c r="L100" s="46"/>
      <c r="M100" s="237" t="s">
        <v>39</v>
      </c>
      <c r="N100" s="238" t="s">
        <v>53</v>
      </c>
      <c r="O100" s="87"/>
      <c r="P100" s="239">
        <f>O100*H100</f>
        <v>0</v>
      </c>
      <c r="Q100" s="239">
        <v>0</v>
      </c>
      <c r="R100" s="239">
        <f>Q100*H100</f>
        <v>0</v>
      </c>
      <c r="S100" s="239">
        <v>0.001</v>
      </c>
      <c r="T100" s="240">
        <f>S100*H100</f>
        <v>0.012</v>
      </c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R100" s="241" t="s">
        <v>174</v>
      </c>
      <c r="AT100" s="241" t="s">
        <v>169</v>
      </c>
      <c r="AU100" s="241" t="s">
        <v>89</v>
      </c>
      <c r="AY100" s="18" t="s">
        <v>166</v>
      </c>
      <c r="BE100" s="242">
        <f>IF(N100="základní",J100,0)</f>
        <v>0</v>
      </c>
      <c r="BF100" s="242">
        <f>IF(N100="snížená",J100,0)</f>
        <v>0</v>
      </c>
      <c r="BG100" s="242">
        <f>IF(N100="zákl. přenesená",J100,0)</f>
        <v>0</v>
      </c>
      <c r="BH100" s="242">
        <f>IF(N100="sníž. přenesená",J100,0)</f>
        <v>0</v>
      </c>
      <c r="BI100" s="242">
        <f>IF(N100="nulová",J100,0)</f>
        <v>0</v>
      </c>
      <c r="BJ100" s="18" t="s">
        <v>174</v>
      </c>
      <c r="BK100" s="242">
        <f>ROUND(I100*H100,2)</f>
        <v>0</v>
      </c>
      <c r="BL100" s="18" t="s">
        <v>174</v>
      </c>
      <c r="BM100" s="241" t="s">
        <v>299</v>
      </c>
    </row>
    <row r="101" s="2" customFormat="1">
      <c r="A101" s="40"/>
      <c r="B101" s="41"/>
      <c r="C101" s="42"/>
      <c r="D101" s="243" t="s">
        <v>176</v>
      </c>
      <c r="E101" s="42"/>
      <c r="F101" s="244" t="s">
        <v>300</v>
      </c>
      <c r="G101" s="42"/>
      <c r="H101" s="42"/>
      <c r="I101" s="150"/>
      <c r="J101" s="42"/>
      <c r="K101" s="42"/>
      <c r="L101" s="46"/>
      <c r="M101" s="245"/>
      <c r="N101" s="246"/>
      <c r="O101" s="87"/>
      <c r="P101" s="87"/>
      <c r="Q101" s="87"/>
      <c r="R101" s="87"/>
      <c r="S101" s="87"/>
      <c r="T101" s="88"/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T101" s="18" t="s">
        <v>176</v>
      </c>
      <c r="AU101" s="18" t="s">
        <v>89</v>
      </c>
    </row>
    <row r="102" s="2" customFormat="1">
      <c r="A102" s="40"/>
      <c r="B102" s="41"/>
      <c r="C102" s="42"/>
      <c r="D102" s="243" t="s">
        <v>178</v>
      </c>
      <c r="E102" s="42"/>
      <c r="F102" s="247" t="s">
        <v>291</v>
      </c>
      <c r="G102" s="42"/>
      <c r="H102" s="42"/>
      <c r="I102" s="150"/>
      <c r="J102" s="42"/>
      <c r="K102" s="42"/>
      <c r="L102" s="46"/>
      <c r="M102" s="245"/>
      <c r="N102" s="246"/>
      <c r="O102" s="87"/>
      <c r="P102" s="87"/>
      <c r="Q102" s="87"/>
      <c r="R102" s="87"/>
      <c r="S102" s="87"/>
      <c r="T102" s="88"/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T102" s="18" t="s">
        <v>178</v>
      </c>
      <c r="AU102" s="18" t="s">
        <v>89</v>
      </c>
    </row>
    <row r="103" s="13" customFormat="1">
      <c r="A103" s="13"/>
      <c r="B103" s="248"/>
      <c r="C103" s="249"/>
      <c r="D103" s="243" t="s">
        <v>187</v>
      </c>
      <c r="E103" s="250" t="s">
        <v>39</v>
      </c>
      <c r="F103" s="251" t="s">
        <v>301</v>
      </c>
      <c r="G103" s="249"/>
      <c r="H103" s="252">
        <v>12</v>
      </c>
      <c r="I103" s="253"/>
      <c r="J103" s="249"/>
      <c r="K103" s="249"/>
      <c r="L103" s="254"/>
      <c r="M103" s="255"/>
      <c r="N103" s="256"/>
      <c r="O103" s="256"/>
      <c r="P103" s="256"/>
      <c r="Q103" s="256"/>
      <c r="R103" s="256"/>
      <c r="S103" s="256"/>
      <c r="T103" s="257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58" t="s">
        <v>187</v>
      </c>
      <c r="AU103" s="258" t="s">
        <v>89</v>
      </c>
      <c r="AV103" s="13" t="s">
        <v>89</v>
      </c>
      <c r="AW103" s="13" t="s">
        <v>41</v>
      </c>
      <c r="AX103" s="13" t="s">
        <v>80</v>
      </c>
      <c r="AY103" s="258" t="s">
        <v>166</v>
      </c>
    </row>
    <row r="104" s="14" customFormat="1">
      <c r="A104" s="14"/>
      <c r="B104" s="259"/>
      <c r="C104" s="260"/>
      <c r="D104" s="243" t="s">
        <v>187</v>
      </c>
      <c r="E104" s="261" t="s">
        <v>280</v>
      </c>
      <c r="F104" s="262" t="s">
        <v>190</v>
      </c>
      <c r="G104" s="260"/>
      <c r="H104" s="263">
        <v>12</v>
      </c>
      <c r="I104" s="264"/>
      <c r="J104" s="260"/>
      <c r="K104" s="260"/>
      <c r="L104" s="265"/>
      <c r="M104" s="266"/>
      <c r="N104" s="267"/>
      <c r="O104" s="267"/>
      <c r="P104" s="267"/>
      <c r="Q104" s="267"/>
      <c r="R104" s="267"/>
      <c r="S104" s="267"/>
      <c r="T104" s="268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T104" s="269" t="s">
        <v>187</v>
      </c>
      <c r="AU104" s="269" t="s">
        <v>89</v>
      </c>
      <c r="AV104" s="14" t="s">
        <v>174</v>
      </c>
      <c r="AW104" s="14" t="s">
        <v>41</v>
      </c>
      <c r="AX104" s="14" t="s">
        <v>87</v>
      </c>
      <c r="AY104" s="269" t="s">
        <v>166</v>
      </c>
    </row>
    <row r="105" s="12" customFormat="1" ht="25.92" customHeight="1">
      <c r="A105" s="12"/>
      <c r="B105" s="214"/>
      <c r="C105" s="215"/>
      <c r="D105" s="216" t="s">
        <v>79</v>
      </c>
      <c r="E105" s="217" t="s">
        <v>199</v>
      </c>
      <c r="F105" s="217" t="s">
        <v>200</v>
      </c>
      <c r="G105" s="215"/>
      <c r="H105" s="215"/>
      <c r="I105" s="218"/>
      <c r="J105" s="219">
        <f>BK105</f>
        <v>0</v>
      </c>
      <c r="K105" s="215"/>
      <c r="L105" s="220"/>
      <c r="M105" s="221"/>
      <c r="N105" s="222"/>
      <c r="O105" s="222"/>
      <c r="P105" s="223">
        <f>SUM(P106:P115)</f>
        <v>0</v>
      </c>
      <c r="Q105" s="222"/>
      <c r="R105" s="223">
        <f>SUM(R106:R115)</f>
        <v>0</v>
      </c>
      <c r="S105" s="222"/>
      <c r="T105" s="224">
        <f>SUM(T106:T115)</f>
        <v>0</v>
      </c>
      <c r="U105" s="12"/>
      <c r="V105" s="12"/>
      <c r="W105" s="12"/>
      <c r="X105" s="12"/>
      <c r="Y105" s="12"/>
      <c r="Z105" s="12"/>
      <c r="AA105" s="12"/>
      <c r="AB105" s="12"/>
      <c r="AC105" s="12"/>
      <c r="AD105" s="12"/>
      <c r="AE105" s="12"/>
      <c r="AR105" s="225" t="s">
        <v>174</v>
      </c>
      <c r="AT105" s="226" t="s">
        <v>79</v>
      </c>
      <c r="AU105" s="226" t="s">
        <v>80</v>
      </c>
      <c r="AY105" s="225" t="s">
        <v>166</v>
      </c>
      <c r="BK105" s="227">
        <f>SUM(BK106:BK115)</f>
        <v>0</v>
      </c>
    </row>
    <row r="106" s="2" customFormat="1" ht="21.75" customHeight="1">
      <c r="A106" s="40"/>
      <c r="B106" s="41"/>
      <c r="C106" s="230" t="s">
        <v>191</v>
      </c>
      <c r="D106" s="230" t="s">
        <v>169</v>
      </c>
      <c r="E106" s="231" t="s">
        <v>201</v>
      </c>
      <c r="F106" s="232" t="s">
        <v>202</v>
      </c>
      <c r="G106" s="233" t="s">
        <v>137</v>
      </c>
      <c r="H106" s="234">
        <v>117.822</v>
      </c>
      <c r="I106" s="235"/>
      <c r="J106" s="236">
        <f>ROUND(I106*H106,2)</f>
        <v>0</v>
      </c>
      <c r="K106" s="232" t="s">
        <v>173</v>
      </c>
      <c r="L106" s="46"/>
      <c r="M106" s="237" t="s">
        <v>39</v>
      </c>
      <c r="N106" s="238" t="s">
        <v>53</v>
      </c>
      <c r="O106" s="87"/>
      <c r="P106" s="239">
        <f>O106*H106</f>
        <v>0</v>
      </c>
      <c r="Q106" s="239">
        <v>0</v>
      </c>
      <c r="R106" s="239">
        <f>Q106*H106</f>
        <v>0</v>
      </c>
      <c r="S106" s="239">
        <v>0</v>
      </c>
      <c r="T106" s="240">
        <f>S106*H106</f>
        <v>0</v>
      </c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R106" s="241" t="s">
        <v>203</v>
      </c>
      <c r="AT106" s="241" t="s">
        <v>169</v>
      </c>
      <c r="AU106" s="241" t="s">
        <v>87</v>
      </c>
      <c r="AY106" s="18" t="s">
        <v>166</v>
      </c>
      <c r="BE106" s="242">
        <f>IF(N106="základní",J106,0)</f>
        <v>0</v>
      </c>
      <c r="BF106" s="242">
        <f>IF(N106="snížená",J106,0)</f>
        <v>0</v>
      </c>
      <c r="BG106" s="242">
        <f>IF(N106="zákl. přenesená",J106,0)</f>
        <v>0</v>
      </c>
      <c r="BH106" s="242">
        <f>IF(N106="sníž. přenesená",J106,0)</f>
        <v>0</v>
      </c>
      <c r="BI106" s="242">
        <f>IF(N106="nulová",J106,0)</f>
        <v>0</v>
      </c>
      <c r="BJ106" s="18" t="s">
        <v>174</v>
      </c>
      <c r="BK106" s="242">
        <f>ROUND(I106*H106,2)</f>
        <v>0</v>
      </c>
      <c r="BL106" s="18" t="s">
        <v>203</v>
      </c>
      <c r="BM106" s="241" t="s">
        <v>302</v>
      </c>
    </row>
    <row r="107" s="2" customFormat="1">
      <c r="A107" s="40"/>
      <c r="B107" s="41"/>
      <c r="C107" s="42"/>
      <c r="D107" s="243" t="s">
        <v>176</v>
      </c>
      <c r="E107" s="42"/>
      <c r="F107" s="244" t="s">
        <v>205</v>
      </c>
      <c r="G107" s="42"/>
      <c r="H107" s="42"/>
      <c r="I107" s="150"/>
      <c r="J107" s="42"/>
      <c r="K107" s="42"/>
      <c r="L107" s="46"/>
      <c r="M107" s="245"/>
      <c r="N107" s="246"/>
      <c r="O107" s="87"/>
      <c r="P107" s="87"/>
      <c r="Q107" s="87"/>
      <c r="R107" s="87"/>
      <c r="S107" s="87"/>
      <c r="T107" s="88"/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T107" s="18" t="s">
        <v>176</v>
      </c>
      <c r="AU107" s="18" t="s">
        <v>87</v>
      </c>
    </row>
    <row r="108" s="2" customFormat="1">
      <c r="A108" s="40"/>
      <c r="B108" s="41"/>
      <c r="C108" s="42"/>
      <c r="D108" s="243" t="s">
        <v>178</v>
      </c>
      <c r="E108" s="42"/>
      <c r="F108" s="247" t="s">
        <v>206</v>
      </c>
      <c r="G108" s="42"/>
      <c r="H108" s="42"/>
      <c r="I108" s="150"/>
      <c r="J108" s="42"/>
      <c r="K108" s="42"/>
      <c r="L108" s="46"/>
      <c r="M108" s="245"/>
      <c r="N108" s="246"/>
      <c r="O108" s="87"/>
      <c r="P108" s="87"/>
      <c r="Q108" s="87"/>
      <c r="R108" s="87"/>
      <c r="S108" s="87"/>
      <c r="T108" s="88"/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T108" s="18" t="s">
        <v>178</v>
      </c>
      <c r="AU108" s="18" t="s">
        <v>87</v>
      </c>
    </row>
    <row r="109" s="13" customFormat="1">
      <c r="A109" s="13"/>
      <c r="B109" s="248"/>
      <c r="C109" s="249"/>
      <c r="D109" s="243" t="s">
        <v>187</v>
      </c>
      <c r="E109" s="250" t="s">
        <v>39</v>
      </c>
      <c r="F109" s="251" t="s">
        <v>303</v>
      </c>
      <c r="G109" s="249"/>
      <c r="H109" s="252">
        <v>117.822</v>
      </c>
      <c r="I109" s="253"/>
      <c r="J109" s="249"/>
      <c r="K109" s="249"/>
      <c r="L109" s="254"/>
      <c r="M109" s="255"/>
      <c r="N109" s="256"/>
      <c r="O109" s="256"/>
      <c r="P109" s="256"/>
      <c r="Q109" s="256"/>
      <c r="R109" s="256"/>
      <c r="S109" s="256"/>
      <c r="T109" s="257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58" t="s">
        <v>187</v>
      </c>
      <c r="AU109" s="258" t="s">
        <v>87</v>
      </c>
      <c r="AV109" s="13" t="s">
        <v>89</v>
      </c>
      <c r="AW109" s="13" t="s">
        <v>41</v>
      </c>
      <c r="AX109" s="13" t="s">
        <v>80</v>
      </c>
      <c r="AY109" s="258" t="s">
        <v>166</v>
      </c>
    </row>
    <row r="110" s="14" customFormat="1">
      <c r="A110" s="14"/>
      <c r="B110" s="259"/>
      <c r="C110" s="260"/>
      <c r="D110" s="243" t="s">
        <v>187</v>
      </c>
      <c r="E110" s="261" t="s">
        <v>278</v>
      </c>
      <c r="F110" s="262" t="s">
        <v>190</v>
      </c>
      <c r="G110" s="260"/>
      <c r="H110" s="263">
        <v>117.822</v>
      </c>
      <c r="I110" s="264"/>
      <c r="J110" s="260"/>
      <c r="K110" s="260"/>
      <c r="L110" s="265"/>
      <c r="M110" s="266"/>
      <c r="N110" s="267"/>
      <c r="O110" s="267"/>
      <c r="P110" s="267"/>
      <c r="Q110" s="267"/>
      <c r="R110" s="267"/>
      <c r="S110" s="267"/>
      <c r="T110" s="268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T110" s="269" t="s">
        <v>187</v>
      </c>
      <c r="AU110" s="269" t="s">
        <v>87</v>
      </c>
      <c r="AV110" s="14" t="s">
        <v>174</v>
      </c>
      <c r="AW110" s="14" t="s">
        <v>41</v>
      </c>
      <c r="AX110" s="14" t="s">
        <v>87</v>
      </c>
      <c r="AY110" s="269" t="s">
        <v>166</v>
      </c>
    </row>
    <row r="111" s="2" customFormat="1" ht="21.75" customHeight="1">
      <c r="A111" s="40"/>
      <c r="B111" s="41"/>
      <c r="C111" s="230" t="s">
        <v>174</v>
      </c>
      <c r="D111" s="230" t="s">
        <v>169</v>
      </c>
      <c r="E111" s="231" t="s">
        <v>208</v>
      </c>
      <c r="F111" s="232" t="s">
        <v>209</v>
      </c>
      <c r="G111" s="233" t="s">
        <v>137</v>
      </c>
      <c r="H111" s="234">
        <v>117.822</v>
      </c>
      <c r="I111" s="235"/>
      <c r="J111" s="236">
        <f>ROUND(I111*H111,2)</f>
        <v>0</v>
      </c>
      <c r="K111" s="232" t="s">
        <v>173</v>
      </c>
      <c r="L111" s="46"/>
      <c r="M111" s="237" t="s">
        <v>39</v>
      </c>
      <c r="N111" s="238" t="s">
        <v>53</v>
      </c>
      <c r="O111" s="87"/>
      <c r="P111" s="239">
        <f>O111*H111</f>
        <v>0</v>
      </c>
      <c r="Q111" s="239">
        <v>0</v>
      </c>
      <c r="R111" s="239">
        <f>Q111*H111</f>
        <v>0</v>
      </c>
      <c r="S111" s="239">
        <v>0</v>
      </c>
      <c r="T111" s="240">
        <f>S111*H111</f>
        <v>0</v>
      </c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R111" s="241" t="s">
        <v>203</v>
      </c>
      <c r="AT111" s="241" t="s">
        <v>169</v>
      </c>
      <c r="AU111" s="241" t="s">
        <v>87</v>
      </c>
      <c r="AY111" s="18" t="s">
        <v>166</v>
      </c>
      <c r="BE111" s="242">
        <f>IF(N111="základní",J111,0)</f>
        <v>0</v>
      </c>
      <c r="BF111" s="242">
        <f>IF(N111="snížená",J111,0)</f>
        <v>0</v>
      </c>
      <c r="BG111" s="242">
        <f>IF(N111="zákl. přenesená",J111,0)</f>
        <v>0</v>
      </c>
      <c r="BH111" s="242">
        <f>IF(N111="sníž. přenesená",J111,0)</f>
        <v>0</v>
      </c>
      <c r="BI111" s="242">
        <f>IF(N111="nulová",J111,0)</f>
        <v>0</v>
      </c>
      <c r="BJ111" s="18" t="s">
        <v>174</v>
      </c>
      <c r="BK111" s="242">
        <f>ROUND(I111*H111,2)</f>
        <v>0</v>
      </c>
      <c r="BL111" s="18" t="s">
        <v>203</v>
      </c>
      <c r="BM111" s="241" t="s">
        <v>304</v>
      </c>
    </row>
    <row r="112" s="2" customFormat="1">
      <c r="A112" s="40"/>
      <c r="B112" s="41"/>
      <c r="C112" s="42"/>
      <c r="D112" s="243" t="s">
        <v>176</v>
      </c>
      <c r="E112" s="42"/>
      <c r="F112" s="244" t="s">
        <v>211</v>
      </c>
      <c r="G112" s="42"/>
      <c r="H112" s="42"/>
      <c r="I112" s="150"/>
      <c r="J112" s="42"/>
      <c r="K112" s="42"/>
      <c r="L112" s="46"/>
      <c r="M112" s="245"/>
      <c r="N112" s="246"/>
      <c r="O112" s="87"/>
      <c r="P112" s="87"/>
      <c r="Q112" s="87"/>
      <c r="R112" s="87"/>
      <c r="S112" s="87"/>
      <c r="T112" s="88"/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T112" s="18" t="s">
        <v>176</v>
      </c>
      <c r="AU112" s="18" t="s">
        <v>87</v>
      </c>
    </row>
    <row r="113" s="2" customFormat="1">
      <c r="A113" s="40"/>
      <c r="B113" s="41"/>
      <c r="C113" s="42"/>
      <c r="D113" s="243" t="s">
        <v>178</v>
      </c>
      <c r="E113" s="42"/>
      <c r="F113" s="247" t="s">
        <v>212</v>
      </c>
      <c r="G113" s="42"/>
      <c r="H113" s="42"/>
      <c r="I113" s="150"/>
      <c r="J113" s="42"/>
      <c r="K113" s="42"/>
      <c r="L113" s="46"/>
      <c r="M113" s="245"/>
      <c r="N113" s="246"/>
      <c r="O113" s="87"/>
      <c r="P113" s="87"/>
      <c r="Q113" s="87"/>
      <c r="R113" s="87"/>
      <c r="S113" s="87"/>
      <c r="T113" s="88"/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T113" s="18" t="s">
        <v>178</v>
      </c>
      <c r="AU113" s="18" t="s">
        <v>87</v>
      </c>
    </row>
    <row r="114" s="13" customFormat="1">
      <c r="A114" s="13"/>
      <c r="B114" s="248"/>
      <c r="C114" s="249"/>
      <c r="D114" s="243" t="s">
        <v>187</v>
      </c>
      <c r="E114" s="250" t="s">
        <v>39</v>
      </c>
      <c r="F114" s="251" t="s">
        <v>278</v>
      </c>
      <c r="G114" s="249"/>
      <c r="H114" s="252">
        <v>117.822</v>
      </c>
      <c r="I114" s="253"/>
      <c r="J114" s="249"/>
      <c r="K114" s="249"/>
      <c r="L114" s="254"/>
      <c r="M114" s="255"/>
      <c r="N114" s="256"/>
      <c r="O114" s="256"/>
      <c r="P114" s="256"/>
      <c r="Q114" s="256"/>
      <c r="R114" s="256"/>
      <c r="S114" s="256"/>
      <c r="T114" s="257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58" t="s">
        <v>187</v>
      </c>
      <c r="AU114" s="258" t="s">
        <v>87</v>
      </c>
      <c r="AV114" s="13" t="s">
        <v>89</v>
      </c>
      <c r="AW114" s="13" t="s">
        <v>41</v>
      </c>
      <c r="AX114" s="13" t="s">
        <v>80</v>
      </c>
      <c r="AY114" s="258" t="s">
        <v>166</v>
      </c>
    </row>
    <row r="115" s="14" customFormat="1">
      <c r="A115" s="14"/>
      <c r="B115" s="259"/>
      <c r="C115" s="260"/>
      <c r="D115" s="243" t="s">
        <v>187</v>
      </c>
      <c r="E115" s="261" t="s">
        <v>39</v>
      </c>
      <c r="F115" s="262" t="s">
        <v>190</v>
      </c>
      <c r="G115" s="260"/>
      <c r="H115" s="263">
        <v>117.822</v>
      </c>
      <c r="I115" s="264"/>
      <c r="J115" s="260"/>
      <c r="K115" s="260"/>
      <c r="L115" s="265"/>
      <c r="M115" s="270"/>
      <c r="N115" s="271"/>
      <c r="O115" s="271"/>
      <c r="P115" s="271"/>
      <c r="Q115" s="271"/>
      <c r="R115" s="271"/>
      <c r="S115" s="271"/>
      <c r="T115" s="272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269" t="s">
        <v>187</v>
      </c>
      <c r="AU115" s="269" t="s">
        <v>87</v>
      </c>
      <c r="AV115" s="14" t="s">
        <v>174</v>
      </c>
      <c r="AW115" s="14" t="s">
        <v>41</v>
      </c>
      <c r="AX115" s="14" t="s">
        <v>87</v>
      </c>
      <c r="AY115" s="269" t="s">
        <v>166</v>
      </c>
    </row>
    <row r="116" s="2" customFormat="1" ht="6.96" customHeight="1">
      <c r="A116" s="40"/>
      <c r="B116" s="62"/>
      <c r="C116" s="63"/>
      <c r="D116" s="63"/>
      <c r="E116" s="63"/>
      <c r="F116" s="63"/>
      <c r="G116" s="63"/>
      <c r="H116" s="63"/>
      <c r="I116" s="179"/>
      <c r="J116" s="63"/>
      <c r="K116" s="63"/>
      <c r="L116" s="46"/>
      <c r="M116" s="40"/>
      <c r="O116" s="40"/>
      <c r="P116" s="40"/>
      <c r="Q116" s="40"/>
      <c r="R116" s="40"/>
      <c r="S116" s="40"/>
      <c r="T116" s="40"/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</row>
  </sheetData>
  <sheetProtection sheet="1" autoFilter="0" formatColumns="0" formatRows="0" objects="1" scenarios="1" spinCount="100000" saltValue="tt4jTOVE5GadK3tcurKk3zGVIuLjFuFtyPjudQboe3rmY3kEjE2z6GWMe17jCOvN5wokn+1jnozStc//pq6gGw==" hashValue="qO5uNwQQak8o3ZGInlSB+YbS4PDy0eTdFEN+YmEG6Jad0CrIEnzdQp7im/XNWFd5dj1sbXUo5luodzfOjZKHeQ==" algorithmName="SHA-512" password="CC35"/>
  <autoFilter ref="C87:K115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6:H76"/>
    <mergeCell ref="E78:H78"/>
    <mergeCell ref="E80:H8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4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4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109</v>
      </c>
      <c r="AZ2" s="142" t="s">
        <v>305</v>
      </c>
      <c r="BA2" s="142" t="s">
        <v>39</v>
      </c>
      <c r="BB2" s="142" t="s">
        <v>306</v>
      </c>
      <c r="BC2" s="142" t="s">
        <v>307</v>
      </c>
      <c r="BD2" s="142" t="s">
        <v>89</v>
      </c>
    </row>
    <row r="3" hidden="1" s="1" customFormat="1" ht="6.96" customHeight="1">
      <c r="B3" s="143"/>
      <c r="C3" s="144"/>
      <c r="D3" s="144"/>
      <c r="E3" s="144"/>
      <c r="F3" s="144"/>
      <c r="G3" s="144"/>
      <c r="H3" s="144"/>
      <c r="I3" s="145"/>
      <c r="J3" s="144"/>
      <c r="K3" s="144"/>
      <c r="L3" s="21"/>
      <c r="AT3" s="18" t="s">
        <v>89</v>
      </c>
      <c r="AZ3" s="142" t="s">
        <v>308</v>
      </c>
      <c r="BA3" s="142" t="s">
        <v>309</v>
      </c>
      <c r="BB3" s="142" t="s">
        <v>137</v>
      </c>
      <c r="BC3" s="142" t="s">
        <v>310</v>
      </c>
      <c r="BD3" s="142" t="s">
        <v>89</v>
      </c>
    </row>
    <row r="4" hidden="1" s="1" customFormat="1" ht="24.96" customHeight="1">
      <c r="B4" s="21"/>
      <c r="D4" s="146" t="s">
        <v>139</v>
      </c>
      <c r="I4" s="141"/>
      <c r="L4" s="21"/>
      <c r="M4" s="147" t="s">
        <v>10</v>
      </c>
      <c r="AT4" s="18" t="s">
        <v>41</v>
      </c>
    </row>
    <row r="5" hidden="1" s="1" customFormat="1" ht="6.96" customHeight="1">
      <c r="B5" s="21"/>
      <c r="I5" s="141"/>
      <c r="L5" s="21"/>
    </row>
    <row r="6" hidden="1" s="1" customFormat="1" ht="12" customHeight="1">
      <c r="B6" s="21"/>
      <c r="D6" s="148" t="s">
        <v>16</v>
      </c>
      <c r="I6" s="141"/>
      <c r="L6" s="21"/>
    </row>
    <row r="7" hidden="1" s="1" customFormat="1" ht="16.5" customHeight="1">
      <c r="B7" s="21"/>
      <c r="E7" s="149" t="str">
        <f>'Rekapitulace stavby'!K6</f>
        <v>Oprava odvodnění v žst. Kadaň Prunéřov</v>
      </c>
      <c r="F7" s="148"/>
      <c r="G7" s="148"/>
      <c r="H7" s="148"/>
      <c r="I7" s="141"/>
      <c r="L7" s="21"/>
    </row>
    <row r="8" hidden="1" s="1" customFormat="1" ht="12" customHeight="1">
      <c r="B8" s="21"/>
      <c r="D8" s="148" t="s">
        <v>140</v>
      </c>
      <c r="I8" s="141"/>
      <c r="L8" s="21"/>
    </row>
    <row r="9" hidden="1" s="2" customFormat="1" ht="16.5" customHeight="1">
      <c r="A9" s="40"/>
      <c r="B9" s="46"/>
      <c r="C9" s="40"/>
      <c r="D9" s="40"/>
      <c r="E9" s="149" t="s">
        <v>311</v>
      </c>
      <c r="F9" s="40"/>
      <c r="G9" s="40"/>
      <c r="H9" s="40"/>
      <c r="I9" s="150"/>
      <c r="J9" s="40"/>
      <c r="K9" s="40"/>
      <c r="L9" s="151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hidden="1" s="2" customFormat="1" ht="12" customHeight="1">
      <c r="A10" s="40"/>
      <c r="B10" s="46"/>
      <c r="C10" s="40"/>
      <c r="D10" s="148" t="s">
        <v>142</v>
      </c>
      <c r="E10" s="40"/>
      <c r="F10" s="40"/>
      <c r="G10" s="40"/>
      <c r="H10" s="40"/>
      <c r="I10" s="150"/>
      <c r="J10" s="40"/>
      <c r="K10" s="40"/>
      <c r="L10" s="151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hidden="1" s="2" customFormat="1" ht="24.75" customHeight="1">
      <c r="A11" s="40"/>
      <c r="B11" s="46"/>
      <c r="C11" s="40"/>
      <c r="D11" s="40"/>
      <c r="E11" s="152" t="s">
        <v>312</v>
      </c>
      <c r="F11" s="40"/>
      <c r="G11" s="40"/>
      <c r="H11" s="40"/>
      <c r="I11" s="150"/>
      <c r="J11" s="40"/>
      <c r="K11" s="40"/>
      <c r="L11" s="151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hidden="1" s="2" customFormat="1">
      <c r="A12" s="40"/>
      <c r="B12" s="46"/>
      <c r="C12" s="40"/>
      <c r="D12" s="40"/>
      <c r="E12" s="40"/>
      <c r="F12" s="40"/>
      <c r="G12" s="40"/>
      <c r="H12" s="40"/>
      <c r="I12" s="150"/>
      <c r="J12" s="40"/>
      <c r="K12" s="40"/>
      <c r="L12" s="151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hidden="1" s="2" customFormat="1" ht="12" customHeight="1">
      <c r="A13" s="40"/>
      <c r="B13" s="46"/>
      <c r="C13" s="40"/>
      <c r="D13" s="148" t="s">
        <v>18</v>
      </c>
      <c r="E13" s="40"/>
      <c r="F13" s="136" t="s">
        <v>39</v>
      </c>
      <c r="G13" s="40"/>
      <c r="H13" s="40"/>
      <c r="I13" s="153" t="s">
        <v>20</v>
      </c>
      <c r="J13" s="136" t="s">
        <v>39</v>
      </c>
      <c r="K13" s="40"/>
      <c r="L13" s="151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hidden="1" s="2" customFormat="1" ht="12" customHeight="1">
      <c r="A14" s="40"/>
      <c r="B14" s="46"/>
      <c r="C14" s="40"/>
      <c r="D14" s="148" t="s">
        <v>22</v>
      </c>
      <c r="E14" s="40"/>
      <c r="F14" s="136" t="s">
        <v>23</v>
      </c>
      <c r="G14" s="40"/>
      <c r="H14" s="40"/>
      <c r="I14" s="153" t="s">
        <v>24</v>
      </c>
      <c r="J14" s="154" t="str">
        <f>'Rekapitulace stavby'!AN8</f>
        <v>21. 4. 2020</v>
      </c>
      <c r="K14" s="40"/>
      <c r="L14" s="151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hidden="1" s="2" customFormat="1" ht="10.8" customHeight="1">
      <c r="A15" s="40"/>
      <c r="B15" s="46"/>
      <c r="C15" s="40"/>
      <c r="D15" s="40"/>
      <c r="E15" s="40"/>
      <c r="F15" s="40"/>
      <c r="G15" s="40"/>
      <c r="H15" s="40"/>
      <c r="I15" s="150"/>
      <c r="J15" s="40"/>
      <c r="K15" s="40"/>
      <c r="L15" s="151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hidden="1" s="2" customFormat="1" ht="12" customHeight="1">
      <c r="A16" s="40"/>
      <c r="B16" s="46"/>
      <c r="C16" s="40"/>
      <c r="D16" s="148" t="s">
        <v>30</v>
      </c>
      <c r="E16" s="40"/>
      <c r="F16" s="40"/>
      <c r="G16" s="40"/>
      <c r="H16" s="40"/>
      <c r="I16" s="153" t="s">
        <v>31</v>
      </c>
      <c r="J16" s="136" t="s">
        <v>32</v>
      </c>
      <c r="K16" s="40"/>
      <c r="L16" s="151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hidden="1" s="2" customFormat="1" ht="18" customHeight="1">
      <c r="A17" s="40"/>
      <c r="B17" s="46"/>
      <c r="C17" s="40"/>
      <c r="D17" s="40"/>
      <c r="E17" s="136" t="s">
        <v>33</v>
      </c>
      <c r="F17" s="40"/>
      <c r="G17" s="40"/>
      <c r="H17" s="40"/>
      <c r="I17" s="153" t="s">
        <v>34</v>
      </c>
      <c r="J17" s="136" t="s">
        <v>35</v>
      </c>
      <c r="K17" s="40"/>
      <c r="L17" s="151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hidden="1" s="2" customFormat="1" ht="6.96" customHeight="1">
      <c r="A18" s="40"/>
      <c r="B18" s="46"/>
      <c r="C18" s="40"/>
      <c r="D18" s="40"/>
      <c r="E18" s="40"/>
      <c r="F18" s="40"/>
      <c r="G18" s="40"/>
      <c r="H18" s="40"/>
      <c r="I18" s="150"/>
      <c r="J18" s="40"/>
      <c r="K18" s="40"/>
      <c r="L18" s="151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hidden="1" s="2" customFormat="1" ht="12" customHeight="1">
      <c r="A19" s="40"/>
      <c r="B19" s="46"/>
      <c r="C19" s="40"/>
      <c r="D19" s="148" t="s">
        <v>36</v>
      </c>
      <c r="E19" s="40"/>
      <c r="F19" s="40"/>
      <c r="G19" s="40"/>
      <c r="H19" s="40"/>
      <c r="I19" s="153" t="s">
        <v>31</v>
      </c>
      <c r="J19" s="34" t="str">
        <f>'Rekapitulace stavby'!AN13</f>
        <v>Vyplň údaj</v>
      </c>
      <c r="K19" s="40"/>
      <c r="L19" s="151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hidden="1" s="2" customFormat="1" ht="18" customHeight="1">
      <c r="A20" s="40"/>
      <c r="B20" s="46"/>
      <c r="C20" s="40"/>
      <c r="D20" s="40"/>
      <c r="E20" s="34" t="str">
        <f>'Rekapitulace stavby'!E14</f>
        <v>Vyplň údaj</v>
      </c>
      <c r="F20" s="136"/>
      <c r="G20" s="136"/>
      <c r="H20" s="136"/>
      <c r="I20" s="153" t="s">
        <v>34</v>
      </c>
      <c r="J20" s="34" t="str">
        <f>'Rekapitulace stavby'!AN14</f>
        <v>Vyplň údaj</v>
      </c>
      <c r="K20" s="40"/>
      <c r="L20" s="151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hidden="1" s="2" customFormat="1" ht="6.96" customHeight="1">
      <c r="A21" s="40"/>
      <c r="B21" s="46"/>
      <c r="C21" s="40"/>
      <c r="D21" s="40"/>
      <c r="E21" s="40"/>
      <c r="F21" s="40"/>
      <c r="G21" s="40"/>
      <c r="H21" s="40"/>
      <c r="I21" s="150"/>
      <c r="J21" s="40"/>
      <c r="K21" s="40"/>
      <c r="L21" s="151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hidden="1" s="2" customFormat="1" ht="12" customHeight="1">
      <c r="A22" s="40"/>
      <c r="B22" s="46"/>
      <c r="C22" s="40"/>
      <c r="D22" s="148" t="s">
        <v>38</v>
      </c>
      <c r="E22" s="40"/>
      <c r="F22" s="40"/>
      <c r="G22" s="40"/>
      <c r="H22" s="40"/>
      <c r="I22" s="153" t="s">
        <v>31</v>
      </c>
      <c r="J22" s="136" t="str">
        <f>IF('Rekapitulace stavby'!AN16="","",'Rekapitulace stavby'!AN16)</f>
        <v/>
      </c>
      <c r="K22" s="40"/>
      <c r="L22" s="151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hidden="1" s="2" customFormat="1" ht="18" customHeight="1">
      <c r="A23" s="40"/>
      <c r="B23" s="46"/>
      <c r="C23" s="40"/>
      <c r="D23" s="40"/>
      <c r="E23" s="136" t="str">
        <f>IF('Rekapitulace stavby'!E17="","",'Rekapitulace stavby'!E17)</f>
        <v xml:space="preserve"> </v>
      </c>
      <c r="F23" s="40"/>
      <c r="G23" s="40"/>
      <c r="H23" s="40"/>
      <c r="I23" s="153" t="s">
        <v>34</v>
      </c>
      <c r="J23" s="136" t="str">
        <f>IF('Rekapitulace stavby'!AN17="","",'Rekapitulace stavby'!AN17)</f>
        <v/>
      </c>
      <c r="K23" s="40"/>
      <c r="L23" s="151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hidden="1" s="2" customFormat="1" ht="6.96" customHeight="1">
      <c r="A24" s="40"/>
      <c r="B24" s="46"/>
      <c r="C24" s="40"/>
      <c r="D24" s="40"/>
      <c r="E24" s="40"/>
      <c r="F24" s="40"/>
      <c r="G24" s="40"/>
      <c r="H24" s="40"/>
      <c r="I24" s="150"/>
      <c r="J24" s="40"/>
      <c r="K24" s="40"/>
      <c r="L24" s="151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hidden="1" s="2" customFormat="1" ht="12" customHeight="1">
      <c r="A25" s="40"/>
      <c r="B25" s="46"/>
      <c r="C25" s="40"/>
      <c r="D25" s="148" t="s">
        <v>42</v>
      </c>
      <c r="E25" s="40"/>
      <c r="F25" s="40"/>
      <c r="G25" s="40"/>
      <c r="H25" s="40"/>
      <c r="I25" s="153" t="s">
        <v>31</v>
      </c>
      <c r="J25" s="136" t="s">
        <v>39</v>
      </c>
      <c r="K25" s="40"/>
      <c r="L25" s="151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hidden="1" s="2" customFormat="1" ht="18" customHeight="1">
      <c r="A26" s="40"/>
      <c r="B26" s="46"/>
      <c r="C26" s="40"/>
      <c r="D26" s="40"/>
      <c r="E26" s="136" t="s">
        <v>43</v>
      </c>
      <c r="F26" s="40"/>
      <c r="G26" s="40"/>
      <c r="H26" s="40"/>
      <c r="I26" s="153" t="s">
        <v>34</v>
      </c>
      <c r="J26" s="136" t="s">
        <v>39</v>
      </c>
      <c r="K26" s="40"/>
      <c r="L26" s="151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hidden="1" s="2" customFormat="1" ht="6.96" customHeight="1">
      <c r="A27" s="40"/>
      <c r="B27" s="46"/>
      <c r="C27" s="40"/>
      <c r="D27" s="40"/>
      <c r="E27" s="40"/>
      <c r="F27" s="40"/>
      <c r="G27" s="40"/>
      <c r="H27" s="40"/>
      <c r="I27" s="150"/>
      <c r="J27" s="40"/>
      <c r="K27" s="40"/>
      <c r="L27" s="151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hidden="1" s="2" customFormat="1" ht="12" customHeight="1">
      <c r="A28" s="40"/>
      <c r="B28" s="46"/>
      <c r="C28" s="40"/>
      <c r="D28" s="148" t="s">
        <v>44</v>
      </c>
      <c r="E28" s="40"/>
      <c r="F28" s="40"/>
      <c r="G28" s="40"/>
      <c r="H28" s="40"/>
      <c r="I28" s="150"/>
      <c r="J28" s="40"/>
      <c r="K28" s="40"/>
      <c r="L28" s="151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hidden="1" s="8" customFormat="1" ht="83.25" customHeight="1">
      <c r="A29" s="155"/>
      <c r="B29" s="156"/>
      <c r="C29" s="155"/>
      <c r="D29" s="155"/>
      <c r="E29" s="157" t="s">
        <v>45</v>
      </c>
      <c r="F29" s="157"/>
      <c r="G29" s="157"/>
      <c r="H29" s="157"/>
      <c r="I29" s="158"/>
      <c r="J29" s="155"/>
      <c r="K29" s="155"/>
      <c r="L29" s="159"/>
      <c r="S29" s="155"/>
      <c r="T29" s="155"/>
      <c r="U29" s="155"/>
      <c r="V29" s="155"/>
      <c r="W29" s="155"/>
      <c r="X29" s="155"/>
      <c r="Y29" s="155"/>
      <c r="Z29" s="155"/>
      <c r="AA29" s="155"/>
      <c r="AB29" s="155"/>
      <c r="AC29" s="155"/>
      <c r="AD29" s="155"/>
      <c r="AE29" s="155"/>
    </row>
    <row r="30" hidden="1" s="2" customFormat="1" ht="6.96" customHeight="1">
      <c r="A30" s="40"/>
      <c r="B30" s="46"/>
      <c r="C30" s="40"/>
      <c r="D30" s="40"/>
      <c r="E30" s="40"/>
      <c r="F30" s="40"/>
      <c r="G30" s="40"/>
      <c r="H30" s="40"/>
      <c r="I30" s="150"/>
      <c r="J30" s="40"/>
      <c r="K30" s="40"/>
      <c r="L30" s="151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hidden="1" s="2" customFormat="1" ht="6.96" customHeight="1">
      <c r="A31" s="40"/>
      <c r="B31" s="46"/>
      <c r="C31" s="40"/>
      <c r="D31" s="160"/>
      <c r="E31" s="160"/>
      <c r="F31" s="160"/>
      <c r="G31" s="160"/>
      <c r="H31" s="160"/>
      <c r="I31" s="161"/>
      <c r="J31" s="160"/>
      <c r="K31" s="160"/>
      <c r="L31" s="151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hidden="1" s="2" customFormat="1" ht="25.44" customHeight="1">
      <c r="A32" s="40"/>
      <c r="B32" s="46"/>
      <c r="C32" s="40"/>
      <c r="D32" s="162" t="s">
        <v>46</v>
      </c>
      <c r="E32" s="40"/>
      <c r="F32" s="40"/>
      <c r="G32" s="40"/>
      <c r="H32" s="40"/>
      <c r="I32" s="150"/>
      <c r="J32" s="163">
        <f>ROUND(J91, 2)</f>
        <v>0</v>
      </c>
      <c r="K32" s="40"/>
      <c r="L32" s="151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hidden="1" s="2" customFormat="1" ht="6.96" customHeight="1">
      <c r="A33" s="40"/>
      <c r="B33" s="46"/>
      <c r="C33" s="40"/>
      <c r="D33" s="160"/>
      <c r="E33" s="160"/>
      <c r="F33" s="160"/>
      <c r="G33" s="160"/>
      <c r="H33" s="160"/>
      <c r="I33" s="161"/>
      <c r="J33" s="160"/>
      <c r="K33" s="160"/>
      <c r="L33" s="151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hidden="1" s="2" customFormat="1" ht="14.4" customHeight="1">
      <c r="A34" s="40"/>
      <c r="B34" s="46"/>
      <c r="C34" s="40"/>
      <c r="D34" s="40"/>
      <c r="E34" s="40"/>
      <c r="F34" s="164" t="s">
        <v>48</v>
      </c>
      <c r="G34" s="40"/>
      <c r="H34" s="40"/>
      <c r="I34" s="165" t="s">
        <v>47</v>
      </c>
      <c r="J34" s="164" t="s">
        <v>49</v>
      </c>
      <c r="K34" s="40"/>
      <c r="L34" s="151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166" t="s">
        <v>50</v>
      </c>
      <c r="E35" s="148" t="s">
        <v>51</v>
      </c>
      <c r="F35" s="167">
        <f>ROUND((SUM(BE91:BE155)),  2)</f>
        <v>0</v>
      </c>
      <c r="G35" s="40"/>
      <c r="H35" s="40"/>
      <c r="I35" s="168">
        <v>0.20999999999999999</v>
      </c>
      <c r="J35" s="167">
        <f>ROUND(((SUM(BE91:BE155))*I35),  2)</f>
        <v>0</v>
      </c>
      <c r="K35" s="40"/>
      <c r="L35" s="151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48" t="s">
        <v>52</v>
      </c>
      <c r="F36" s="167">
        <f>ROUND((SUM(BF91:BF155)),  2)</f>
        <v>0</v>
      </c>
      <c r="G36" s="40"/>
      <c r="H36" s="40"/>
      <c r="I36" s="168">
        <v>0.14999999999999999</v>
      </c>
      <c r="J36" s="167">
        <f>ROUND(((SUM(BF91:BF155))*I36),  2)</f>
        <v>0</v>
      </c>
      <c r="K36" s="40"/>
      <c r="L36" s="151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148" t="s">
        <v>50</v>
      </c>
      <c r="E37" s="148" t="s">
        <v>53</v>
      </c>
      <c r="F37" s="167">
        <f>ROUND((SUM(BG91:BG155)),  2)</f>
        <v>0</v>
      </c>
      <c r="G37" s="40"/>
      <c r="H37" s="40"/>
      <c r="I37" s="168">
        <v>0.20999999999999999</v>
      </c>
      <c r="J37" s="167">
        <f>0</f>
        <v>0</v>
      </c>
      <c r="K37" s="40"/>
      <c r="L37" s="151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hidden="1" s="2" customFormat="1" ht="14.4" customHeight="1">
      <c r="A38" s="40"/>
      <c r="B38" s="46"/>
      <c r="C38" s="40"/>
      <c r="D38" s="40"/>
      <c r="E38" s="148" t="s">
        <v>54</v>
      </c>
      <c r="F38" s="167">
        <f>ROUND((SUM(BH91:BH155)),  2)</f>
        <v>0</v>
      </c>
      <c r="G38" s="40"/>
      <c r="H38" s="40"/>
      <c r="I38" s="168">
        <v>0.14999999999999999</v>
      </c>
      <c r="J38" s="167">
        <f>0</f>
        <v>0</v>
      </c>
      <c r="K38" s="40"/>
      <c r="L38" s="151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8" t="s">
        <v>55</v>
      </c>
      <c r="F39" s="167">
        <f>ROUND((SUM(BI91:BI155)),  2)</f>
        <v>0</v>
      </c>
      <c r="G39" s="40"/>
      <c r="H39" s="40"/>
      <c r="I39" s="168">
        <v>0</v>
      </c>
      <c r="J39" s="167">
        <f>0</f>
        <v>0</v>
      </c>
      <c r="K39" s="40"/>
      <c r="L39" s="151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hidden="1" s="2" customFormat="1" ht="6.96" customHeight="1">
      <c r="A40" s="40"/>
      <c r="B40" s="46"/>
      <c r="C40" s="40"/>
      <c r="D40" s="40"/>
      <c r="E40" s="40"/>
      <c r="F40" s="40"/>
      <c r="G40" s="40"/>
      <c r="H40" s="40"/>
      <c r="I40" s="150"/>
      <c r="J40" s="40"/>
      <c r="K40" s="40"/>
      <c r="L40" s="151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hidden="1" s="2" customFormat="1" ht="25.44" customHeight="1">
      <c r="A41" s="40"/>
      <c r="B41" s="46"/>
      <c r="C41" s="169"/>
      <c r="D41" s="170" t="s">
        <v>56</v>
      </c>
      <c r="E41" s="171"/>
      <c r="F41" s="171"/>
      <c r="G41" s="172" t="s">
        <v>57</v>
      </c>
      <c r="H41" s="173" t="s">
        <v>58</v>
      </c>
      <c r="I41" s="174"/>
      <c r="J41" s="175">
        <f>SUM(J32:J39)</f>
        <v>0</v>
      </c>
      <c r="K41" s="176"/>
      <c r="L41" s="151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hidden="1" s="2" customFormat="1" ht="14.4" customHeight="1">
      <c r="A42" s="40"/>
      <c r="B42" s="177"/>
      <c r="C42" s="178"/>
      <c r="D42" s="178"/>
      <c r="E42" s="178"/>
      <c r="F42" s="178"/>
      <c r="G42" s="178"/>
      <c r="H42" s="178"/>
      <c r="I42" s="179"/>
      <c r="J42" s="178"/>
      <c r="K42" s="178"/>
      <c r="L42" s="151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3" hidden="1"/>
    <row r="44" hidden="1"/>
    <row r="45" hidden="1"/>
    <row r="46" hidden="1" s="2" customFormat="1" ht="6.96" customHeight="1">
      <c r="A46" s="40"/>
      <c r="B46" s="180"/>
      <c r="C46" s="181"/>
      <c r="D46" s="181"/>
      <c r="E46" s="181"/>
      <c r="F46" s="181"/>
      <c r="G46" s="181"/>
      <c r="H46" s="181"/>
      <c r="I46" s="182"/>
      <c r="J46" s="181"/>
      <c r="K46" s="181"/>
      <c r="L46" s="151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hidden="1" s="2" customFormat="1" ht="24.96" customHeight="1">
      <c r="A47" s="40"/>
      <c r="B47" s="41"/>
      <c r="C47" s="24" t="s">
        <v>144</v>
      </c>
      <c r="D47" s="42"/>
      <c r="E47" s="42"/>
      <c r="F47" s="42"/>
      <c r="G47" s="42"/>
      <c r="H47" s="42"/>
      <c r="I47" s="150"/>
      <c r="J47" s="42"/>
      <c r="K47" s="42"/>
      <c r="L47" s="151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hidden="1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150"/>
      <c r="J48" s="42"/>
      <c r="K48" s="42"/>
      <c r="L48" s="151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hidden="1" s="2" customFormat="1" ht="12" customHeight="1">
      <c r="A49" s="40"/>
      <c r="B49" s="41"/>
      <c r="C49" s="33" t="s">
        <v>16</v>
      </c>
      <c r="D49" s="42"/>
      <c r="E49" s="42"/>
      <c r="F49" s="42"/>
      <c r="G49" s="42"/>
      <c r="H49" s="42"/>
      <c r="I49" s="150"/>
      <c r="J49" s="42"/>
      <c r="K49" s="42"/>
      <c r="L49" s="151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hidden="1" s="2" customFormat="1" ht="16.5" customHeight="1">
      <c r="A50" s="40"/>
      <c r="B50" s="41"/>
      <c r="C50" s="42"/>
      <c r="D50" s="42"/>
      <c r="E50" s="183" t="str">
        <f>E7</f>
        <v>Oprava odvodnění v žst. Kadaň Prunéřov</v>
      </c>
      <c r="F50" s="33"/>
      <c r="G50" s="33"/>
      <c r="H50" s="33"/>
      <c r="I50" s="150"/>
      <c r="J50" s="42"/>
      <c r="K50" s="42"/>
      <c r="L50" s="151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hidden="1" s="1" customFormat="1" ht="12" customHeight="1">
      <c r="B51" s="22"/>
      <c r="C51" s="33" t="s">
        <v>140</v>
      </c>
      <c r="D51" s="23"/>
      <c r="E51" s="23"/>
      <c r="F51" s="23"/>
      <c r="G51" s="23"/>
      <c r="H51" s="23"/>
      <c r="I51" s="141"/>
      <c r="J51" s="23"/>
      <c r="K51" s="23"/>
      <c r="L51" s="21"/>
    </row>
    <row r="52" hidden="1" s="2" customFormat="1" ht="16.5" customHeight="1">
      <c r="A52" s="40"/>
      <c r="B52" s="41"/>
      <c r="C52" s="42"/>
      <c r="D52" s="42"/>
      <c r="E52" s="183" t="s">
        <v>311</v>
      </c>
      <c r="F52" s="42"/>
      <c r="G52" s="42"/>
      <c r="H52" s="42"/>
      <c r="I52" s="150"/>
      <c r="J52" s="42"/>
      <c r="K52" s="42"/>
      <c r="L52" s="151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hidden="1" s="2" customFormat="1" ht="12" customHeight="1">
      <c r="A53" s="40"/>
      <c r="B53" s="41"/>
      <c r="C53" s="33" t="s">
        <v>142</v>
      </c>
      <c r="D53" s="42"/>
      <c r="E53" s="42"/>
      <c r="F53" s="42"/>
      <c r="G53" s="42"/>
      <c r="H53" s="42"/>
      <c r="I53" s="150"/>
      <c r="J53" s="42"/>
      <c r="K53" s="42"/>
      <c r="L53" s="151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hidden="1" s="2" customFormat="1" ht="24.75" customHeight="1">
      <c r="A54" s="40"/>
      <c r="B54" s="41"/>
      <c r="C54" s="42"/>
      <c r="D54" s="42"/>
      <c r="E54" s="72" t="str">
        <f>E11</f>
        <v xml:space="preserve">Č31 - Cesta   vlevo km 136,450-138,080 a vpravo km 136,450 - 137,400</v>
      </c>
      <c r="F54" s="42"/>
      <c r="G54" s="42"/>
      <c r="H54" s="42"/>
      <c r="I54" s="150"/>
      <c r="J54" s="42"/>
      <c r="K54" s="42"/>
      <c r="L54" s="151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hidden="1" s="2" customFormat="1" ht="6.96" customHeight="1">
      <c r="A55" s="40"/>
      <c r="B55" s="41"/>
      <c r="C55" s="42"/>
      <c r="D55" s="42"/>
      <c r="E55" s="42"/>
      <c r="F55" s="42"/>
      <c r="G55" s="42"/>
      <c r="H55" s="42"/>
      <c r="I55" s="150"/>
      <c r="J55" s="42"/>
      <c r="K55" s="42"/>
      <c r="L55" s="151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hidden="1" s="2" customFormat="1" ht="12" customHeight="1">
      <c r="A56" s="40"/>
      <c r="B56" s="41"/>
      <c r="C56" s="33" t="s">
        <v>22</v>
      </c>
      <c r="D56" s="42"/>
      <c r="E56" s="42"/>
      <c r="F56" s="28" t="str">
        <f>F14</f>
        <v>TO Kadaň</v>
      </c>
      <c r="G56" s="42"/>
      <c r="H56" s="42"/>
      <c r="I56" s="153" t="s">
        <v>24</v>
      </c>
      <c r="J56" s="75" t="str">
        <f>IF(J14="","",J14)</f>
        <v>21. 4. 2020</v>
      </c>
      <c r="K56" s="42"/>
      <c r="L56" s="151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hidden="1" s="2" customFormat="1" ht="6.96" customHeight="1">
      <c r="A57" s="40"/>
      <c r="B57" s="41"/>
      <c r="C57" s="42"/>
      <c r="D57" s="42"/>
      <c r="E57" s="42"/>
      <c r="F57" s="42"/>
      <c r="G57" s="42"/>
      <c r="H57" s="42"/>
      <c r="I57" s="150"/>
      <c r="J57" s="42"/>
      <c r="K57" s="42"/>
      <c r="L57" s="151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hidden="1" s="2" customFormat="1" ht="15.15" customHeight="1">
      <c r="A58" s="40"/>
      <c r="B58" s="41"/>
      <c r="C58" s="33" t="s">
        <v>30</v>
      </c>
      <c r="D58" s="42"/>
      <c r="E58" s="42"/>
      <c r="F58" s="28" t="str">
        <f>E17</f>
        <v>Správa železnic s.o., OŘ UNL, ST Most</v>
      </c>
      <c r="G58" s="42"/>
      <c r="H58" s="42"/>
      <c r="I58" s="153" t="s">
        <v>38</v>
      </c>
      <c r="J58" s="38" t="str">
        <f>E23</f>
        <v xml:space="preserve"> </v>
      </c>
      <c r="K58" s="42"/>
      <c r="L58" s="151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hidden="1" s="2" customFormat="1" ht="40.05" customHeight="1">
      <c r="A59" s="40"/>
      <c r="B59" s="41"/>
      <c r="C59" s="33" t="s">
        <v>36</v>
      </c>
      <c r="D59" s="42"/>
      <c r="E59" s="42"/>
      <c r="F59" s="28" t="str">
        <f>IF(E20="","",E20)</f>
        <v>Vyplň údaj</v>
      </c>
      <c r="G59" s="42"/>
      <c r="H59" s="42"/>
      <c r="I59" s="153" t="s">
        <v>42</v>
      </c>
      <c r="J59" s="38" t="str">
        <f>E26</f>
        <v>Ing. Horák Jiří, horak@szdc.cz, +420 602155923</v>
      </c>
      <c r="K59" s="42"/>
      <c r="L59" s="151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hidden="1" s="2" customFormat="1" ht="10.32" customHeight="1">
      <c r="A60" s="40"/>
      <c r="B60" s="41"/>
      <c r="C60" s="42"/>
      <c r="D60" s="42"/>
      <c r="E60" s="42"/>
      <c r="F60" s="42"/>
      <c r="G60" s="42"/>
      <c r="H60" s="42"/>
      <c r="I60" s="150"/>
      <c r="J60" s="42"/>
      <c r="K60" s="42"/>
      <c r="L60" s="151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hidden="1" s="2" customFormat="1" ht="29.28" customHeight="1">
      <c r="A61" s="40"/>
      <c r="B61" s="41"/>
      <c r="C61" s="184" t="s">
        <v>145</v>
      </c>
      <c r="D61" s="185"/>
      <c r="E61" s="185"/>
      <c r="F61" s="185"/>
      <c r="G61" s="185"/>
      <c r="H61" s="185"/>
      <c r="I61" s="186"/>
      <c r="J61" s="187" t="s">
        <v>146</v>
      </c>
      <c r="K61" s="185"/>
      <c r="L61" s="151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hidden="1" s="2" customFormat="1" ht="10.32" customHeight="1">
      <c r="A62" s="40"/>
      <c r="B62" s="41"/>
      <c r="C62" s="42"/>
      <c r="D62" s="42"/>
      <c r="E62" s="42"/>
      <c r="F62" s="42"/>
      <c r="G62" s="42"/>
      <c r="H62" s="42"/>
      <c r="I62" s="150"/>
      <c r="J62" s="42"/>
      <c r="K62" s="42"/>
      <c r="L62" s="151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hidden="1" s="2" customFormat="1" ht="22.8" customHeight="1">
      <c r="A63" s="40"/>
      <c r="B63" s="41"/>
      <c r="C63" s="188" t="s">
        <v>78</v>
      </c>
      <c r="D63" s="42"/>
      <c r="E63" s="42"/>
      <c r="F63" s="42"/>
      <c r="G63" s="42"/>
      <c r="H63" s="42"/>
      <c r="I63" s="150"/>
      <c r="J63" s="105">
        <f>J91</f>
        <v>0</v>
      </c>
      <c r="K63" s="42"/>
      <c r="L63" s="151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  <c r="AU63" s="18" t="s">
        <v>147</v>
      </c>
    </row>
    <row r="64" hidden="1" s="9" customFormat="1" ht="24.96" customHeight="1">
      <c r="A64" s="9"/>
      <c r="B64" s="189"/>
      <c r="C64" s="190"/>
      <c r="D64" s="191" t="s">
        <v>148</v>
      </c>
      <c r="E64" s="192"/>
      <c r="F64" s="192"/>
      <c r="G64" s="192"/>
      <c r="H64" s="192"/>
      <c r="I64" s="193"/>
      <c r="J64" s="194">
        <f>J92</f>
        <v>0</v>
      </c>
      <c r="K64" s="190"/>
      <c r="L64" s="195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hidden="1" s="10" customFormat="1" ht="19.92" customHeight="1">
      <c r="A65" s="10"/>
      <c r="B65" s="196"/>
      <c r="C65" s="128"/>
      <c r="D65" s="197" t="s">
        <v>313</v>
      </c>
      <c r="E65" s="198"/>
      <c r="F65" s="198"/>
      <c r="G65" s="198"/>
      <c r="H65" s="198"/>
      <c r="I65" s="199"/>
      <c r="J65" s="200">
        <f>J93</f>
        <v>0</v>
      </c>
      <c r="K65" s="128"/>
      <c r="L65" s="201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hidden="1" s="10" customFormat="1" ht="19.92" customHeight="1">
      <c r="A66" s="10"/>
      <c r="B66" s="196"/>
      <c r="C66" s="128"/>
      <c r="D66" s="197" t="s">
        <v>149</v>
      </c>
      <c r="E66" s="198"/>
      <c r="F66" s="198"/>
      <c r="G66" s="198"/>
      <c r="H66" s="198"/>
      <c r="I66" s="199"/>
      <c r="J66" s="200">
        <f>J104</f>
        <v>0</v>
      </c>
      <c r="K66" s="128"/>
      <c r="L66" s="201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hidden="1" s="10" customFormat="1" ht="19.92" customHeight="1">
      <c r="A67" s="10"/>
      <c r="B67" s="196"/>
      <c r="C67" s="128"/>
      <c r="D67" s="197" t="s">
        <v>314</v>
      </c>
      <c r="E67" s="198"/>
      <c r="F67" s="198"/>
      <c r="G67" s="198"/>
      <c r="H67" s="198"/>
      <c r="I67" s="199"/>
      <c r="J67" s="200">
        <f>J120</f>
        <v>0</v>
      </c>
      <c r="K67" s="128"/>
      <c r="L67" s="201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hidden="1" s="10" customFormat="1" ht="19.92" customHeight="1">
      <c r="A68" s="10"/>
      <c r="B68" s="196"/>
      <c r="C68" s="128"/>
      <c r="D68" s="197" t="s">
        <v>315</v>
      </c>
      <c r="E68" s="198"/>
      <c r="F68" s="198"/>
      <c r="G68" s="198"/>
      <c r="H68" s="198"/>
      <c r="I68" s="199"/>
      <c r="J68" s="200">
        <f>J133</f>
        <v>0</v>
      </c>
      <c r="K68" s="128"/>
      <c r="L68" s="201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hidden="1" s="9" customFormat="1" ht="24.96" customHeight="1">
      <c r="A69" s="9"/>
      <c r="B69" s="189"/>
      <c r="C69" s="190"/>
      <c r="D69" s="191" t="s">
        <v>150</v>
      </c>
      <c r="E69" s="192"/>
      <c r="F69" s="192"/>
      <c r="G69" s="192"/>
      <c r="H69" s="192"/>
      <c r="I69" s="193"/>
      <c r="J69" s="194">
        <f>J140</f>
        <v>0</v>
      </c>
      <c r="K69" s="190"/>
      <c r="L69" s="195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</row>
    <row r="70" hidden="1" s="2" customFormat="1" ht="21.84" customHeight="1">
      <c r="A70" s="40"/>
      <c r="B70" s="41"/>
      <c r="C70" s="42"/>
      <c r="D70" s="42"/>
      <c r="E70" s="42"/>
      <c r="F70" s="42"/>
      <c r="G70" s="42"/>
      <c r="H70" s="42"/>
      <c r="I70" s="150"/>
      <c r="J70" s="42"/>
      <c r="K70" s="42"/>
      <c r="L70" s="151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hidden="1" s="2" customFormat="1" ht="6.96" customHeight="1">
      <c r="A71" s="40"/>
      <c r="B71" s="62"/>
      <c r="C71" s="63"/>
      <c r="D71" s="63"/>
      <c r="E71" s="63"/>
      <c r="F71" s="63"/>
      <c r="G71" s="63"/>
      <c r="H71" s="63"/>
      <c r="I71" s="179"/>
      <c r="J71" s="63"/>
      <c r="K71" s="63"/>
      <c r="L71" s="151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hidden="1"/>
    <row r="73" hidden="1"/>
    <row r="74" hidden="1"/>
    <row r="75" s="2" customFormat="1" ht="6.96" customHeight="1">
      <c r="A75" s="40"/>
      <c r="B75" s="64"/>
      <c r="C75" s="65"/>
      <c r="D75" s="65"/>
      <c r="E75" s="65"/>
      <c r="F75" s="65"/>
      <c r="G75" s="65"/>
      <c r="H75" s="65"/>
      <c r="I75" s="182"/>
      <c r="J75" s="65"/>
      <c r="K75" s="65"/>
      <c r="L75" s="151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24.96" customHeight="1">
      <c r="A76" s="40"/>
      <c r="B76" s="41"/>
      <c r="C76" s="24" t="s">
        <v>151</v>
      </c>
      <c r="D76" s="42"/>
      <c r="E76" s="42"/>
      <c r="F76" s="42"/>
      <c r="G76" s="42"/>
      <c r="H76" s="42"/>
      <c r="I76" s="150"/>
      <c r="J76" s="42"/>
      <c r="K76" s="42"/>
      <c r="L76" s="151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6.96" customHeight="1">
      <c r="A77" s="40"/>
      <c r="B77" s="41"/>
      <c r="C77" s="42"/>
      <c r="D77" s="42"/>
      <c r="E77" s="42"/>
      <c r="F77" s="42"/>
      <c r="G77" s="42"/>
      <c r="H77" s="42"/>
      <c r="I77" s="150"/>
      <c r="J77" s="42"/>
      <c r="K77" s="42"/>
      <c r="L77" s="151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2" customHeight="1">
      <c r="A78" s="40"/>
      <c r="B78" s="41"/>
      <c r="C78" s="33" t="s">
        <v>16</v>
      </c>
      <c r="D78" s="42"/>
      <c r="E78" s="42"/>
      <c r="F78" s="42"/>
      <c r="G78" s="42"/>
      <c r="H78" s="42"/>
      <c r="I78" s="150"/>
      <c r="J78" s="42"/>
      <c r="K78" s="42"/>
      <c r="L78" s="151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6.5" customHeight="1">
      <c r="A79" s="40"/>
      <c r="B79" s="41"/>
      <c r="C79" s="42"/>
      <c r="D79" s="42"/>
      <c r="E79" s="183" t="str">
        <f>E7</f>
        <v>Oprava odvodnění v žst. Kadaň Prunéřov</v>
      </c>
      <c r="F79" s="33"/>
      <c r="G79" s="33"/>
      <c r="H79" s="33"/>
      <c r="I79" s="150"/>
      <c r="J79" s="42"/>
      <c r="K79" s="42"/>
      <c r="L79" s="151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1" customFormat="1" ht="12" customHeight="1">
      <c r="B80" s="22"/>
      <c r="C80" s="33" t="s">
        <v>140</v>
      </c>
      <c r="D80" s="23"/>
      <c r="E80" s="23"/>
      <c r="F80" s="23"/>
      <c r="G80" s="23"/>
      <c r="H80" s="23"/>
      <c r="I80" s="141"/>
      <c r="J80" s="23"/>
      <c r="K80" s="23"/>
      <c r="L80" s="21"/>
    </row>
    <row r="81" s="2" customFormat="1" ht="16.5" customHeight="1">
      <c r="A81" s="40"/>
      <c r="B81" s="41"/>
      <c r="C81" s="42"/>
      <c r="D81" s="42"/>
      <c r="E81" s="183" t="s">
        <v>311</v>
      </c>
      <c r="F81" s="42"/>
      <c r="G81" s="42"/>
      <c r="H81" s="42"/>
      <c r="I81" s="150"/>
      <c r="J81" s="42"/>
      <c r="K81" s="42"/>
      <c r="L81" s="151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2" customHeight="1">
      <c r="A82" s="40"/>
      <c r="B82" s="41"/>
      <c r="C82" s="33" t="s">
        <v>142</v>
      </c>
      <c r="D82" s="42"/>
      <c r="E82" s="42"/>
      <c r="F82" s="42"/>
      <c r="G82" s="42"/>
      <c r="H82" s="42"/>
      <c r="I82" s="150"/>
      <c r="J82" s="42"/>
      <c r="K82" s="42"/>
      <c r="L82" s="151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24.75" customHeight="1">
      <c r="A83" s="40"/>
      <c r="B83" s="41"/>
      <c r="C83" s="42"/>
      <c r="D83" s="42"/>
      <c r="E83" s="72" t="str">
        <f>E11</f>
        <v xml:space="preserve">Č31 - Cesta   vlevo km 136,450-138,080 a vpravo km 136,450 - 137,400</v>
      </c>
      <c r="F83" s="42"/>
      <c r="G83" s="42"/>
      <c r="H83" s="42"/>
      <c r="I83" s="150"/>
      <c r="J83" s="42"/>
      <c r="K83" s="42"/>
      <c r="L83" s="151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6.96" customHeight="1">
      <c r="A84" s="40"/>
      <c r="B84" s="41"/>
      <c r="C84" s="42"/>
      <c r="D84" s="42"/>
      <c r="E84" s="42"/>
      <c r="F84" s="42"/>
      <c r="G84" s="42"/>
      <c r="H84" s="42"/>
      <c r="I84" s="150"/>
      <c r="J84" s="42"/>
      <c r="K84" s="42"/>
      <c r="L84" s="151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2" customHeight="1">
      <c r="A85" s="40"/>
      <c r="B85" s="41"/>
      <c r="C85" s="33" t="s">
        <v>22</v>
      </c>
      <c r="D85" s="42"/>
      <c r="E85" s="42"/>
      <c r="F85" s="28" t="str">
        <f>F14</f>
        <v>TO Kadaň</v>
      </c>
      <c r="G85" s="42"/>
      <c r="H85" s="42"/>
      <c r="I85" s="153" t="s">
        <v>24</v>
      </c>
      <c r="J85" s="75" t="str">
        <f>IF(J14="","",J14)</f>
        <v>21. 4. 2020</v>
      </c>
      <c r="K85" s="42"/>
      <c r="L85" s="151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6.96" customHeight="1">
      <c r="A86" s="40"/>
      <c r="B86" s="41"/>
      <c r="C86" s="42"/>
      <c r="D86" s="42"/>
      <c r="E86" s="42"/>
      <c r="F86" s="42"/>
      <c r="G86" s="42"/>
      <c r="H86" s="42"/>
      <c r="I86" s="150"/>
      <c r="J86" s="42"/>
      <c r="K86" s="42"/>
      <c r="L86" s="151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15.15" customHeight="1">
      <c r="A87" s="40"/>
      <c r="B87" s="41"/>
      <c r="C87" s="33" t="s">
        <v>30</v>
      </c>
      <c r="D87" s="42"/>
      <c r="E87" s="42"/>
      <c r="F87" s="28" t="str">
        <f>E17</f>
        <v>Správa železnic s.o., OŘ UNL, ST Most</v>
      </c>
      <c r="G87" s="42"/>
      <c r="H87" s="42"/>
      <c r="I87" s="153" t="s">
        <v>38</v>
      </c>
      <c r="J87" s="38" t="str">
        <f>E23</f>
        <v xml:space="preserve"> </v>
      </c>
      <c r="K87" s="42"/>
      <c r="L87" s="151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40.05" customHeight="1">
      <c r="A88" s="40"/>
      <c r="B88" s="41"/>
      <c r="C88" s="33" t="s">
        <v>36</v>
      </c>
      <c r="D88" s="42"/>
      <c r="E88" s="42"/>
      <c r="F88" s="28" t="str">
        <f>IF(E20="","",E20)</f>
        <v>Vyplň údaj</v>
      </c>
      <c r="G88" s="42"/>
      <c r="H88" s="42"/>
      <c r="I88" s="153" t="s">
        <v>42</v>
      </c>
      <c r="J88" s="38" t="str">
        <f>E26</f>
        <v>Ing. Horák Jiří, horak@szdc.cz, +420 602155923</v>
      </c>
      <c r="K88" s="42"/>
      <c r="L88" s="151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10.32" customHeight="1">
      <c r="A89" s="40"/>
      <c r="B89" s="41"/>
      <c r="C89" s="42"/>
      <c r="D89" s="42"/>
      <c r="E89" s="42"/>
      <c r="F89" s="42"/>
      <c r="G89" s="42"/>
      <c r="H89" s="42"/>
      <c r="I89" s="150"/>
      <c r="J89" s="42"/>
      <c r="K89" s="42"/>
      <c r="L89" s="151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11" customFormat="1" ht="29.28" customHeight="1">
      <c r="A90" s="202"/>
      <c r="B90" s="203"/>
      <c r="C90" s="204" t="s">
        <v>152</v>
      </c>
      <c r="D90" s="205" t="s">
        <v>65</v>
      </c>
      <c r="E90" s="205" t="s">
        <v>61</v>
      </c>
      <c r="F90" s="205" t="s">
        <v>62</v>
      </c>
      <c r="G90" s="205" t="s">
        <v>153</v>
      </c>
      <c r="H90" s="205" t="s">
        <v>154</v>
      </c>
      <c r="I90" s="206" t="s">
        <v>155</v>
      </c>
      <c r="J90" s="205" t="s">
        <v>146</v>
      </c>
      <c r="K90" s="207" t="s">
        <v>156</v>
      </c>
      <c r="L90" s="208"/>
      <c r="M90" s="95" t="s">
        <v>39</v>
      </c>
      <c r="N90" s="96" t="s">
        <v>50</v>
      </c>
      <c r="O90" s="96" t="s">
        <v>157</v>
      </c>
      <c r="P90" s="96" t="s">
        <v>158</v>
      </c>
      <c r="Q90" s="96" t="s">
        <v>159</v>
      </c>
      <c r="R90" s="96" t="s">
        <v>160</v>
      </c>
      <c r="S90" s="96" t="s">
        <v>161</v>
      </c>
      <c r="T90" s="97" t="s">
        <v>162</v>
      </c>
      <c r="U90" s="202"/>
      <c r="V90" s="202"/>
      <c r="W90" s="202"/>
      <c r="X90" s="202"/>
      <c r="Y90" s="202"/>
      <c r="Z90" s="202"/>
      <c r="AA90" s="202"/>
      <c r="AB90" s="202"/>
      <c r="AC90" s="202"/>
      <c r="AD90" s="202"/>
      <c r="AE90" s="202"/>
    </row>
    <row r="91" s="2" customFormat="1" ht="22.8" customHeight="1">
      <c r="A91" s="40"/>
      <c r="B91" s="41"/>
      <c r="C91" s="102" t="s">
        <v>163</v>
      </c>
      <c r="D91" s="42"/>
      <c r="E91" s="42"/>
      <c r="F91" s="42"/>
      <c r="G91" s="42"/>
      <c r="H91" s="42"/>
      <c r="I91" s="150"/>
      <c r="J91" s="209">
        <f>BK91</f>
        <v>0</v>
      </c>
      <c r="K91" s="42"/>
      <c r="L91" s="46"/>
      <c r="M91" s="98"/>
      <c r="N91" s="210"/>
      <c r="O91" s="99"/>
      <c r="P91" s="211">
        <f>P92+P140</f>
        <v>0</v>
      </c>
      <c r="Q91" s="99"/>
      <c r="R91" s="211">
        <f>R92+R140</f>
        <v>3498</v>
      </c>
      <c r="S91" s="99"/>
      <c r="T91" s="212">
        <f>T92+T140</f>
        <v>0</v>
      </c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T91" s="18" t="s">
        <v>79</v>
      </c>
      <c r="AU91" s="18" t="s">
        <v>147</v>
      </c>
      <c r="BK91" s="213">
        <f>BK92+BK140</f>
        <v>0</v>
      </c>
    </row>
    <row r="92" s="12" customFormat="1" ht="25.92" customHeight="1">
      <c r="A92" s="12"/>
      <c r="B92" s="214"/>
      <c r="C92" s="215"/>
      <c r="D92" s="216" t="s">
        <v>79</v>
      </c>
      <c r="E92" s="217" t="s">
        <v>164</v>
      </c>
      <c r="F92" s="217" t="s">
        <v>165</v>
      </c>
      <c r="G92" s="215"/>
      <c r="H92" s="215"/>
      <c r="I92" s="218"/>
      <c r="J92" s="219">
        <f>BK92</f>
        <v>0</v>
      </c>
      <c r="K92" s="215"/>
      <c r="L92" s="220"/>
      <c r="M92" s="221"/>
      <c r="N92" s="222"/>
      <c r="O92" s="222"/>
      <c r="P92" s="223">
        <f>P93+P104+P120+P133</f>
        <v>0</v>
      </c>
      <c r="Q92" s="222"/>
      <c r="R92" s="223">
        <f>R93+R104+R120+R133</f>
        <v>3498</v>
      </c>
      <c r="S92" s="222"/>
      <c r="T92" s="224">
        <f>T93+T104+T120+T133</f>
        <v>0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225" t="s">
        <v>87</v>
      </c>
      <c r="AT92" s="226" t="s">
        <v>79</v>
      </c>
      <c r="AU92" s="226" t="s">
        <v>80</v>
      </c>
      <c r="AY92" s="225" t="s">
        <v>166</v>
      </c>
      <c r="BK92" s="227">
        <f>BK93+BK104+BK120+BK133</f>
        <v>0</v>
      </c>
    </row>
    <row r="93" s="12" customFormat="1" ht="22.8" customHeight="1">
      <c r="A93" s="12"/>
      <c r="B93" s="214"/>
      <c r="C93" s="215"/>
      <c r="D93" s="216" t="s">
        <v>79</v>
      </c>
      <c r="E93" s="228" t="s">
        <v>87</v>
      </c>
      <c r="F93" s="228" t="s">
        <v>316</v>
      </c>
      <c r="G93" s="215"/>
      <c r="H93" s="215"/>
      <c r="I93" s="218"/>
      <c r="J93" s="229">
        <f>BK93</f>
        <v>0</v>
      </c>
      <c r="K93" s="215"/>
      <c r="L93" s="220"/>
      <c r="M93" s="221"/>
      <c r="N93" s="222"/>
      <c r="O93" s="222"/>
      <c r="P93" s="223">
        <f>SUM(P94:P103)</f>
        <v>0</v>
      </c>
      <c r="Q93" s="222"/>
      <c r="R93" s="223">
        <f>SUM(R94:R103)</f>
        <v>0</v>
      </c>
      <c r="S93" s="222"/>
      <c r="T93" s="224">
        <f>SUM(T94:T103)</f>
        <v>0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225" t="s">
        <v>87</v>
      </c>
      <c r="AT93" s="226" t="s">
        <v>79</v>
      </c>
      <c r="AU93" s="226" t="s">
        <v>87</v>
      </c>
      <c r="AY93" s="225" t="s">
        <v>166</v>
      </c>
      <c r="BK93" s="227">
        <f>SUM(BK94:BK103)</f>
        <v>0</v>
      </c>
    </row>
    <row r="94" s="2" customFormat="1" ht="21.75" customHeight="1">
      <c r="A94" s="40"/>
      <c r="B94" s="41"/>
      <c r="C94" s="230" t="s">
        <v>87</v>
      </c>
      <c r="D94" s="230" t="s">
        <v>169</v>
      </c>
      <c r="E94" s="231" t="s">
        <v>317</v>
      </c>
      <c r="F94" s="232" t="s">
        <v>318</v>
      </c>
      <c r="G94" s="233" t="s">
        <v>306</v>
      </c>
      <c r="H94" s="234">
        <v>7950</v>
      </c>
      <c r="I94" s="235"/>
      <c r="J94" s="236">
        <f>ROUND(I94*H94,2)</f>
        <v>0</v>
      </c>
      <c r="K94" s="232" t="s">
        <v>298</v>
      </c>
      <c r="L94" s="46"/>
      <c r="M94" s="237" t="s">
        <v>39</v>
      </c>
      <c r="N94" s="238" t="s">
        <v>53</v>
      </c>
      <c r="O94" s="87"/>
      <c r="P94" s="239">
        <f>O94*H94</f>
        <v>0</v>
      </c>
      <c r="Q94" s="239">
        <v>0</v>
      </c>
      <c r="R94" s="239">
        <f>Q94*H94</f>
        <v>0</v>
      </c>
      <c r="S94" s="239">
        <v>0</v>
      </c>
      <c r="T94" s="240">
        <f>S94*H94</f>
        <v>0</v>
      </c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R94" s="241" t="s">
        <v>174</v>
      </c>
      <c r="AT94" s="241" t="s">
        <v>169</v>
      </c>
      <c r="AU94" s="241" t="s">
        <v>89</v>
      </c>
      <c r="AY94" s="18" t="s">
        <v>166</v>
      </c>
      <c r="BE94" s="242">
        <f>IF(N94="základní",J94,0)</f>
        <v>0</v>
      </c>
      <c r="BF94" s="242">
        <f>IF(N94="snížená",J94,0)</f>
        <v>0</v>
      </c>
      <c r="BG94" s="242">
        <f>IF(N94="zákl. přenesená",J94,0)</f>
        <v>0</v>
      </c>
      <c r="BH94" s="242">
        <f>IF(N94="sníž. přenesená",J94,0)</f>
        <v>0</v>
      </c>
      <c r="BI94" s="242">
        <f>IF(N94="nulová",J94,0)</f>
        <v>0</v>
      </c>
      <c r="BJ94" s="18" t="s">
        <v>174</v>
      </c>
      <c r="BK94" s="242">
        <f>ROUND(I94*H94,2)</f>
        <v>0</v>
      </c>
      <c r="BL94" s="18" t="s">
        <v>174</v>
      </c>
      <c r="BM94" s="241" t="s">
        <v>319</v>
      </c>
    </row>
    <row r="95" s="2" customFormat="1">
      <c r="A95" s="40"/>
      <c r="B95" s="41"/>
      <c r="C95" s="42"/>
      <c r="D95" s="243" t="s">
        <v>176</v>
      </c>
      <c r="E95" s="42"/>
      <c r="F95" s="244" t="s">
        <v>320</v>
      </c>
      <c r="G95" s="42"/>
      <c r="H95" s="42"/>
      <c r="I95" s="150"/>
      <c r="J95" s="42"/>
      <c r="K95" s="42"/>
      <c r="L95" s="46"/>
      <c r="M95" s="245"/>
      <c r="N95" s="246"/>
      <c r="O95" s="87"/>
      <c r="P95" s="87"/>
      <c r="Q95" s="87"/>
      <c r="R95" s="87"/>
      <c r="S95" s="87"/>
      <c r="T95" s="88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T95" s="18" t="s">
        <v>176</v>
      </c>
      <c r="AU95" s="18" t="s">
        <v>89</v>
      </c>
    </row>
    <row r="96" s="2" customFormat="1">
      <c r="A96" s="40"/>
      <c r="B96" s="41"/>
      <c r="C96" s="42"/>
      <c r="D96" s="243" t="s">
        <v>178</v>
      </c>
      <c r="E96" s="42"/>
      <c r="F96" s="247" t="s">
        <v>321</v>
      </c>
      <c r="G96" s="42"/>
      <c r="H96" s="42"/>
      <c r="I96" s="150"/>
      <c r="J96" s="42"/>
      <c r="K96" s="42"/>
      <c r="L96" s="46"/>
      <c r="M96" s="245"/>
      <c r="N96" s="246"/>
      <c r="O96" s="87"/>
      <c r="P96" s="87"/>
      <c r="Q96" s="87"/>
      <c r="R96" s="87"/>
      <c r="S96" s="87"/>
      <c r="T96" s="88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T96" s="18" t="s">
        <v>178</v>
      </c>
      <c r="AU96" s="18" t="s">
        <v>89</v>
      </c>
    </row>
    <row r="97" s="13" customFormat="1">
      <c r="A97" s="13"/>
      <c r="B97" s="248"/>
      <c r="C97" s="249"/>
      <c r="D97" s="243" t="s">
        <v>187</v>
      </c>
      <c r="E97" s="250" t="s">
        <v>39</v>
      </c>
      <c r="F97" s="251" t="s">
        <v>305</v>
      </c>
      <c r="G97" s="249"/>
      <c r="H97" s="252">
        <v>7950</v>
      </c>
      <c r="I97" s="253"/>
      <c r="J97" s="249"/>
      <c r="K97" s="249"/>
      <c r="L97" s="254"/>
      <c r="M97" s="255"/>
      <c r="N97" s="256"/>
      <c r="O97" s="256"/>
      <c r="P97" s="256"/>
      <c r="Q97" s="256"/>
      <c r="R97" s="256"/>
      <c r="S97" s="256"/>
      <c r="T97" s="257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58" t="s">
        <v>187</v>
      </c>
      <c r="AU97" s="258" t="s">
        <v>89</v>
      </c>
      <c r="AV97" s="13" t="s">
        <v>89</v>
      </c>
      <c r="AW97" s="13" t="s">
        <v>41</v>
      </c>
      <c r="AX97" s="13" t="s">
        <v>80</v>
      </c>
      <c r="AY97" s="258" t="s">
        <v>166</v>
      </c>
    </row>
    <row r="98" s="14" customFormat="1">
      <c r="A98" s="14"/>
      <c r="B98" s="259"/>
      <c r="C98" s="260"/>
      <c r="D98" s="243" t="s">
        <v>187</v>
      </c>
      <c r="E98" s="261" t="s">
        <v>39</v>
      </c>
      <c r="F98" s="262" t="s">
        <v>190</v>
      </c>
      <c r="G98" s="260"/>
      <c r="H98" s="263">
        <v>7950</v>
      </c>
      <c r="I98" s="264"/>
      <c r="J98" s="260"/>
      <c r="K98" s="260"/>
      <c r="L98" s="265"/>
      <c r="M98" s="266"/>
      <c r="N98" s="267"/>
      <c r="O98" s="267"/>
      <c r="P98" s="267"/>
      <c r="Q98" s="267"/>
      <c r="R98" s="267"/>
      <c r="S98" s="267"/>
      <c r="T98" s="268"/>
      <c r="U98" s="14"/>
      <c r="V98" s="14"/>
      <c r="W98" s="14"/>
      <c r="X98" s="14"/>
      <c r="Y98" s="14"/>
      <c r="Z98" s="14"/>
      <c r="AA98" s="14"/>
      <c r="AB98" s="14"/>
      <c r="AC98" s="14"/>
      <c r="AD98" s="14"/>
      <c r="AE98" s="14"/>
      <c r="AT98" s="269" t="s">
        <v>187</v>
      </c>
      <c r="AU98" s="269" t="s">
        <v>89</v>
      </c>
      <c r="AV98" s="14" t="s">
        <v>174</v>
      </c>
      <c r="AW98" s="14" t="s">
        <v>41</v>
      </c>
      <c r="AX98" s="14" t="s">
        <v>87</v>
      </c>
      <c r="AY98" s="269" t="s">
        <v>166</v>
      </c>
    </row>
    <row r="99" s="2" customFormat="1" ht="21.75" customHeight="1">
      <c r="A99" s="40"/>
      <c r="B99" s="41"/>
      <c r="C99" s="230" t="s">
        <v>89</v>
      </c>
      <c r="D99" s="230" t="s">
        <v>169</v>
      </c>
      <c r="E99" s="231" t="s">
        <v>322</v>
      </c>
      <c r="F99" s="232" t="s">
        <v>323</v>
      </c>
      <c r="G99" s="233" t="s">
        <v>306</v>
      </c>
      <c r="H99" s="234">
        <v>7950</v>
      </c>
      <c r="I99" s="235"/>
      <c r="J99" s="236">
        <f>ROUND(I99*H99,2)</f>
        <v>0</v>
      </c>
      <c r="K99" s="232" t="s">
        <v>298</v>
      </c>
      <c r="L99" s="46"/>
      <c r="M99" s="237" t="s">
        <v>39</v>
      </c>
      <c r="N99" s="238" t="s">
        <v>53</v>
      </c>
      <c r="O99" s="87"/>
      <c r="P99" s="239">
        <f>O99*H99</f>
        <v>0</v>
      </c>
      <c r="Q99" s="239">
        <v>0</v>
      </c>
      <c r="R99" s="239">
        <f>Q99*H99</f>
        <v>0</v>
      </c>
      <c r="S99" s="239">
        <v>0</v>
      </c>
      <c r="T99" s="240">
        <f>S99*H99</f>
        <v>0</v>
      </c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R99" s="241" t="s">
        <v>174</v>
      </c>
      <c r="AT99" s="241" t="s">
        <v>169</v>
      </c>
      <c r="AU99" s="241" t="s">
        <v>89</v>
      </c>
      <c r="AY99" s="18" t="s">
        <v>166</v>
      </c>
      <c r="BE99" s="242">
        <f>IF(N99="základní",J99,0)</f>
        <v>0</v>
      </c>
      <c r="BF99" s="242">
        <f>IF(N99="snížená",J99,0)</f>
        <v>0</v>
      </c>
      <c r="BG99" s="242">
        <f>IF(N99="zákl. přenesená",J99,0)</f>
        <v>0</v>
      </c>
      <c r="BH99" s="242">
        <f>IF(N99="sníž. přenesená",J99,0)</f>
        <v>0</v>
      </c>
      <c r="BI99" s="242">
        <f>IF(N99="nulová",J99,0)</f>
        <v>0</v>
      </c>
      <c r="BJ99" s="18" t="s">
        <v>174</v>
      </c>
      <c r="BK99" s="242">
        <f>ROUND(I99*H99,2)</f>
        <v>0</v>
      </c>
      <c r="BL99" s="18" t="s">
        <v>174</v>
      </c>
      <c r="BM99" s="241" t="s">
        <v>324</v>
      </c>
    </row>
    <row r="100" s="2" customFormat="1">
      <c r="A100" s="40"/>
      <c r="B100" s="41"/>
      <c r="C100" s="42"/>
      <c r="D100" s="243" t="s">
        <v>176</v>
      </c>
      <c r="E100" s="42"/>
      <c r="F100" s="244" t="s">
        <v>325</v>
      </c>
      <c r="G100" s="42"/>
      <c r="H100" s="42"/>
      <c r="I100" s="150"/>
      <c r="J100" s="42"/>
      <c r="K100" s="42"/>
      <c r="L100" s="46"/>
      <c r="M100" s="245"/>
      <c r="N100" s="246"/>
      <c r="O100" s="87"/>
      <c r="P100" s="87"/>
      <c r="Q100" s="87"/>
      <c r="R100" s="87"/>
      <c r="S100" s="87"/>
      <c r="T100" s="88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T100" s="18" t="s">
        <v>176</v>
      </c>
      <c r="AU100" s="18" t="s">
        <v>89</v>
      </c>
    </row>
    <row r="101" s="2" customFormat="1">
      <c r="A101" s="40"/>
      <c r="B101" s="41"/>
      <c r="C101" s="42"/>
      <c r="D101" s="243" t="s">
        <v>178</v>
      </c>
      <c r="E101" s="42"/>
      <c r="F101" s="247" t="s">
        <v>326</v>
      </c>
      <c r="G101" s="42"/>
      <c r="H101" s="42"/>
      <c r="I101" s="150"/>
      <c r="J101" s="42"/>
      <c r="K101" s="42"/>
      <c r="L101" s="46"/>
      <c r="M101" s="245"/>
      <c r="N101" s="246"/>
      <c r="O101" s="87"/>
      <c r="P101" s="87"/>
      <c r="Q101" s="87"/>
      <c r="R101" s="87"/>
      <c r="S101" s="87"/>
      <c r="T101" s="88"/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T101" s="18" t="s">
        <v>178</v>
      </c>
      <c r="AU101" s="18" t="s">
        <v>89</v>
      </c>
    </row>
    <row r="102" s="13" customFormat="1">
      <c r="A102" s="13"/>
      <c r="B102" s="248"/>
      <c r="C102" s="249"/>
      <c r="D102" s="243" t="s">
        <v>187</v>
      </c>
      <c r="E102" s="250" t="s">
        <v>39</v>
      </c>
      <c r="F102" s="251" t="s">
        <v>305</v>
      </c>
      <c r="G102" s="249"/>
      <c r="H102" s="252">
        <v>7950</v>
      </c>
      <c r="I102" s="253"/>
      <c r="J102" s="249"/>
      <c r="K102" s="249"/>
      <c r="L102" s="254"/>
      <c r="M102" s="255"/>
      <c r="N102" s="256"/>
      <c r="O102" s="256"/>
      <c r="P102" s="256"/>
      <c r="Q102" s="256"/>
      <c r="R102" s="256"/>
      <c r="S102" s="256"/>
      <c r="T102" s="257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58" t="s">
        <v>187</v>
      </c>
      <c r="AU102" s="258" t="s">
        <v>89</v>
      </c>
      <c r="AV102" s="13" t="s">
        <v>89</v>
      </c>
      <c r="AW102" s="13" t="s">
        <v>41</v>
      </c>
      <c r="AX102" s="13" t="s">
        <v>80</v>
      </c>
      <c r="AY102" s="258" t="s">
        <v>166</v>
      </c>
    </row>
    <row r="103" s="14" customFormat="1">
      <c r="A103" s="14"/>
      <c r="B103" s="259"/>
      <c r="C103" s="260"/>
      <c r="D103" s="243" t="s">
        <v>187</v>
      </c>
      <c r="E103" s="261" t="s">
        <v>39</v>
      </c>
      <c r="F103" s="262" t="s">
        <v>190</v>
      </c>
      <c r="G103" s="260"/>
      <c r="H103" s="263">
        <v>7950</v>
      </c>
      <c r="I103" s="264"/>
      <c r="J103" s="260"/>
      <c r="K103" s="260"/>
      <c r="L103" s="265"/>
      <c r="M103" s="266"/>
      <c r="N103" s="267"/>
      <c r="O103" s="267"/>
      <c r="P103" s="267"/>
      <c r="Q103" s="267"/>
      <c r="R103" s="267"/>
      <c r="S103" s="267"/>
      <c r="T103" s="268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T103" s="269" t="s">
        <v>187</v>
      </c>
      <c r="AU103" s="269" t="s">
        <v>89</v>
      </c>
      <c r="AV103" s="14" t="s">
        <v>174</v>
      </c>
      <c r="AW103" s="14" t="s">
        <v>41</v>
      </c>
      <c r="AX103" s="14" t="s">
        <v>87</v>
      </c>
      <c r="AY103" s="269" t="s">
        <v>166</v>
      </c>
    </row>
    <row r="104" s="12" customFormat="1" ht="22.8" customHeight="1">
      <c r="A104" s="12"/>
      <c r="B104" s="214"/>
      <c r="C104" s="215"/>
      <c r="D104" s="216" t="s">
        <v>79</v>
      </c>
      <c r="E104" s="228" t="s">
        <v>167</v>
      </c>
      <c r="F104" s="228" t="s">
        <v>168</v>
      </c>
      <c r="G104" s="215"/>
      <c r="H104" s="215"/>
      <c r="I104" s="218"/>
      <c r="J104" s="229">
        <f>BK104</f>
        <v>0</v>
      </c>
      <c r="K104" s="215"/>
      <c r="L104" s="220"/>
      <c r="M104" s="221"/>
      <c r="N104" s="222"/>
      <c r="O104" s="222"/>
      <c r="P104" s="223">
        <f>SUM(P105:P119)</f>
        <v>0</v>
      </c>
      <c r="Q104" s="222"/>
      <c r="R104" s="223">
        <f>SUM(R105:R119)</f>
        <v>3498</v>
      </c>
      <c r="S104" s="222"/>
      <c r="T104" s="224">
        <f>SUM(T105:T119)</f>
        <v>0</v>
      </c>
      <c r="U104" s="12"/>
      <c r="V104" s="12"/>
      <c r="W104" s="12"/>
      <c r="X104" s="12"/>
      <c r="Y104" s="12"/>
      <c r="Z104" s="12"/>
      <c r="AA104" s="12"/>
      <c r="AB104" s="12"/>
      <c r="AC104" s="12"/>
      <c r="AD104" s="12"/>
      <c r="AE104" s="12"/>
      <c r="AR104" s="225" t="s">
        <v>87</v>
      </c>
      <c r="AT104" s="226" t="s">
        <v>79</v>
      </c>
      <c r="AU104" s="226" t="s">
        <v>87</v>
      </c>
      <c r="AY104" s="225" t="s">
        <v>166</v>
      </c>
      <c r="BK104" s="227">
        <f>SUM(BK105:BK119)</f>
        <v>0</v>
      </c>
    </row>
    <row r="105" s="2" customFormat="1" ht="16.5" customHeight="1">
      <c r="A105" s="40"/>
      <c r="B105" s="41"/>
      <c r="C105" s="230" t="s">
        <v>191</v>
      </c>
      <c r="D105" s="230" t="s">
        <v>169</v>
      </c>
      <c r="E105" s="231" t="s">
        <v>327</v>
      </c>
      <c r="F105" s="232" t="s">
        <v>328</v>
      </c>
      <c r="G105" s="233" t="s">
        <v>306</v>
      </c>
      <c r="H105" s="234">
        <v>7950</v>
      </c>
      <c r="I105" s="235"/>
      <c r="J105" s="236">
        <f>ROUND(I105*H105,2)</f>
        <v>0</v>
      </c>
      <c r="K105" s="232" t="s">
        <v>298</v>
      </c>
      <c r="L105" s="46"/>
      <c r="M105" s="237" t="s">
        <v>39</v>
      </c>
      <c r="N105" s="238" t="s">
        <v>53</v>
      </c>
      <c r="O105" s="87"/>
      <c r="P105" s="239">
        <f>O105*H105</f>
        <v>0</v>
      </c>
      <c r="Q105" s="239">
        <v>0</v>
      </c>
      <c r="R105" s="239">
        <f>Q105*H105</f>
        <v>0</v>
      </c>
      <c r="S105" s="239">
        <v>0</v>
      </c>
      <c r="T105" s="240">
        <f>S105*H105</f>
        <v>0</v>
      </c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R105" s="241" t="s">
        <v>174</v>
      </c>
      <c r="AT105" s="241" t="s">
        <v>169</v>
      </c>
      <c r="AU105" s="241" t="s">
        <v>89</v>
      </c>
      <c r="AY105" s="18" t="s">
        <v>166</v>
      </c>
      <c r="BE105" s="242">
        <f>IF(N105="základní",J105,0)</f>
        <v>0</v>
      </c>
      <c r="BF105" s="242">
        <f>IF(N105="snížená",J105,0)</f>
        <v>0</v>
      </c>
      <c r="BG105" s="242">
        <f>IF(N105="zákl. přenesená",J105,0)</f>
        <v>0</v>
      </c>
      <c r="BH105" s="242">
        <f>IF(N105="sníž. přenesená",J105,0)</f>
        <v>0</v>
      </c>
      <c r="BI105" s="242">
        <f>IF(N105="nulová",J105,0)</f>
        <v>0</v>
      </c>
      <c r="BJ105" s="18" t="s">
        <v>174</v>
      </c>
      <c r="BK105" s="242">
        <f>ROUND(I105*H105,2)</f>
        <v>0</v>
      </c>
      <c r="BL105" s="18" t="s">
        <v>174</v>
      </c>
      <c r="BM105" s="241" t="s">
        <v>329</v>
      </c>
    </row>
    <row r="106" s="2" customFormat="1">
      <c r="A106" s="40"/>
      <c r="B106" s="41"/>
      <c r="C106" s="42"/>
      <c r="D106" s="243" t="s">
        <v>176</v>
      </c>
      <c r="E106" s="42"/>
      <c r="F106" s="244" t="s">
        <v>330</v>
      </c>
      <c r="G106" s="42"/>
      <c r="H106" s="42"/>
      <c r="I106" s="150"/>
      <c r="J106" s="42"/>
      <c r="K106" s="42"/>
      <c r="L106" s="46"/>
      <c r="M106" s="245"/>
      <c r="N106" s="246"/>
      <c r="O106" s="87"/>
      <c r="P106" s="87"/>
      <c r="Q106" s="87"/>
      <c r="R106" s="87"/>
      <c r="S106" s="87"/>
      <c r="T106" s="88"/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T106" s="18" t="s">
        <v>176</v>
      </c>
      <c r="AU106" s="18" t="s">
        <v>89</v>
      </c>
    </row>
    <row r="107" s="2" customFormat="1">
      <c r="A107" s="40"/>
      <c r="B107" s="41"/>
      <c r="C107" s="42"/>
      <c r="D107" s="243" t="s">
        <v>178</v>
      </c>
      <c r="E107" s="42"/>
      <c r="F107" s="247" t="s">
        <v>331</v>
      </c>
      <c r="G107" s="42"/>
      <c r="H107" s="42"/>
      <c r="I107" s="150"/>
      <c r="J107" s="42"/>
      <c r="K107" s="42"/>
      <c r="L107" s="46"/>
      <c r="M107" s="245"/>
      <c r="N107" s="246"/>
      <c r="O107" s="87"/>
      <c r="P107" s="87"/>
      <c r="Q107" s="87"/>
      <c r="R107" s="87"/>
      <c r="S107" s="87"/>
      <c r="T107" s="88"/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T107" s="18" t="s">
        <v>178</v>
      </c>
      <c r="AU107" s="18" t="s">
        <v>89</v>
      </c>
    </row>
    <row r="108" s="13" customFormat="1">
      <c r="A108" s="13"/>
      <c r="B108" s="248"/>
      <c r="C108" s="249"/>
      <c r="D108" s="243" t="s">
        <v>187</v>
      </c>
      <c r="E108" s="250" t="s">
        <v>39</v>
      </c>
      <c r="F108" s="251" t="s">
        <v>332</v>
      </c>
      <c r="G108" s="249"/>
      <c r="H108" s="252">
        <v>4890</v>
      </c>
      <c r="I108" s="253"/>
      <c r="J108" s="249"/>
      <c r="K108" s="249"/>
      <c r="L108" s="254"/>
      <c r="M108" s="255"/>
      <c r="N108" s="256"/>
      <c r="O108" s="256"/>
      <c r="P108" s="256"/>
      <c r="Q108" s="256"/>
      <c r="R108" s="256"/>
      <c r="S108" s="256"/>
      <c r="T108" s="257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58" t="s">
        <v>187</v>
      </c>
      <c r="AU108" s="258" t="s">
        <v>89</v>
      </c>
      <c r="AV108" s="13" t="s">
        <v>89</v>
      </c>
      <c r="AW108" s="13" t="s">
        <v>41</v>
      </c>
      <c r="AX108" s="13" t="s">
        <v>80</v>
      </c>
      <c r="AY108" s="258" t="s">
        <v>166</v>
      </c>
    </row>
    <row r="109" s="13" customFormat="1">
      <c r="A109" s="13"/>
      <c r="B109" s="248"/>
      <c r="C109" s="249"/>
      <c r="D109" s="243" t="s">
        <v>187</v>
      </c>
      <c r="E109" s="250" t="s">
        <v>39</v>
      </c>
      <c r="F109" s="251" t="s">
        <v>333</v>
      </c>
      <c r="G109" s="249"/>
      <c r="H109" s="252">
        <v>150</v>
      </c>
      <c r="I109" s="253"/>
      <c r="J109" s="249"/>
      <c r="K109" s="249"/>
      <c r="L109" s="254"/>
      <c r="M109" s="255"/>
      <c r="N109" s="256"/>
      <c r="O109" s="256"/>
      <c r="P109" s="256"/>
      <c r="Q109" s="256"/>
      <c r="R109" s="256"/>
      <c r="S109" s="256"/>
      <c r="T109" s="257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58" t="s">
        <v>187</v>
      </c>
      <c r="AU109" s="258" t="s">
        <v>89</v>
      </c>
      <c r="AV109" s="13" t="s">
        <v>89</v>
      </c>
      <c r="AW109" s="13" t="s">
        <v>41</v>
      </c>
      <c r="AX109" s="13" t="s">
        <v>80</v>
      </c>
      <c r="AY109" s="258" t="s">
        <v>166</v>
      </c>
    </row>
    <row r="110" s="15" customFormat="1">
      <c r="A110" s="15"/>
      <c r="B110" s="283"/>
      <c r="C110" s="284"/>
      <c r="D110" s="243" t="s">
        <v>187</v>
      </c>
      <c r="E110" s="285" t="s">
        <v>39</v>
      </c>
      <c r="F110" s="286" t="s">
        <v>293</v>
      </c>
      <c r="G110" s="284"/>
      <c r="H110" s="287">
        <v>5040</v>
      </c>
      <c r="I110" s="288"/>
      <c r="J110" s="284"/>
      <c r="K110" s="284"/>
      <c r="L110" s="289"/>
      <c r="M110" s="290"/>
      <c r="N110" s="291"/>
      <c r="O110" s="291"/>
      <c r="P110" s="291"/>
      <c r="Q110" s="291"/>
      <c r="R110" s="291"/>
      <c r="S110" s="291"/>
      <c r="T110" s="292"/>
      <c r="U110" s="15"/>
      <c r="V110" s="15"/>
      <c r="W110" s="15"/>
      <c r="X110" s="15"/>
      <c r="Y110" s="15"/>
      <c r="Z110" s="15"/>
      <c r="AA110" s="15"/>
      <c r="AB110" s="15"/>
      <c r="AC110" s="15"/>
      <c r="AD110" s="15"/>
      <c r="AE110" s="15"/>
      <c r="AT110" s="293" t="s">
        <v>187</v>
      </c>
      <c r="AU110" s="293" t="s">
        <v>89</v>
      </c>
      <c r="AV110" s="15" t="s">
        <v>191</v>
      </c>
      <c r="AW110" s="15" t="s">
        <v>41</v>
      </c>
      <c r="AX110" s="15" t="s">
        <v>80</v>
      </c>
      <c r="AY110" s="293" t="s">
        <v>166</v>
      </c>
    </row>
    <row r="111" s="13" customFormat="1">
      <c r="A111" s="13"/>
      <c r="B111" s="248"/>
      <c r="C111" s="249"/>
      <c r="D111" s="243" t="s">
        <v>187</v>
      </c>
      <c r="E111" s="250" t="s">
        <v>39</v>
      </c>
      <c r="F111" s="251" t="s">
        <v>334</v>
      </c>
      <c r="G111" s="249"/>
      <c r="H111" s="252">
        <v>2850</v>
      </c>
      <c r="I111" s="253"/>
      <c r="J111" s="249"/>
      <c r="K111" s="249"/>
      <c r="L111" s="254"/>
      <c r="M111" s="255"/>
      <c r="N111" s="256"/>
      <c r="O111" s="256"/>
      <c r="P111" s="256"/>
      <c r="Q111" s="256"/>
      <c r="R111" s="256"/>
      <c r="S111" s="256"/>
      <c r="T111" s="257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58" t="s">
        <v>187</v>
      </c>
      <c r="AU111" s="258" t="s">
        <v>89</v>
      </c>
      <c r="AV111" s="13" t="s">
        <v>89</v>
      </c>
      <c r="AW111" s="13" t="s">
        <v>41</v>
      </c>
      <c r="AX111" s="13" t="s">
        <v>80</v>
      </c>
      <c r="AY111" s="258" t="s">
        <v>166</v>
      </c>
    </row>
    <row r="112" s="13" customFormat="1">
      <c r="A112" s="13"/>
      <c r="B112" s="248"/>
      <c r="C112" s="249"/>
      <c r="D112" s="243" t="s">
        <v>187</v>
      </c>
      <c r="E112" s="250" t="s">
        <v>39</v>
      </c>
      <c r="F112" s="251" t="s">
        <v>335</v>
      </c>
      <c r="G112" s="249"/>
      <c r="H112" s="252">
        <v>60</v>
      </c>
      <c r="I112" s="253"/>
      <c r="J112" s="249"/>
      <c r="K112" s="249"/>
      <c r="L112" s="254"/>
      <c r="M112" s="255"/>
      <c r="N112" s="256"/>
      <c r="O112" s="256"/>
      <c r="P112" s="256"/>
      <c r="Q112" s="256"/>
      <c r="R112" s="256"/>
      <c r="S112" s="256"/>
      <c r="T112" s="257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58" t="s">
        <v>187</v>
      </c>
      <c r="AU112" s="258" t="s">
        <v>89</v>
      </c>
      <c r="AV112" s="13" t="s">
        <v>89</v>
      </c>
      <c r="AW112" s="13" t="s">
        <v>41</v>
      </c>
      <c r="AX112" s="13" t="s">
        <v>80</v>
      </c>
      <c r="AY112" s="258" t="s">
        <v>166</v>
      </c>
    </row>
    <row r="113" s="15" customFormat="1">
      <c r="A113" s="15"/>
      <c r="B113" s="283"/>
      <c r="C113" s="284"/>
      <c r="D113" s="243" t="s">
        <v>187</v>
      </c>
      <c r="E113" s="285" t="s">
        <v>39</v>
      </c>
      <c r="F113" s="286" t="s">
        <v>293</v>
      </c>
      <c r="G113" s="284"/>
      <c r="H113" s="287">
        <v>2910</v>
      </c>
      <c r="I113" s="288"/>
      <c r="J113" s="284"/>
      <c r="K113" s="284"/>
      <c r="L113" s="289"/>
      <c r="M113" s="290"/>
      <c r="N113" s="291"/>
      <c r="O113" s="291"/>
      <c r="P113" s="291"/>
      <c r="Q113" s="291"/>
      <c r="R113" s="291"/>
      <c r="S113" s="291"/>
      <c r="T113" s="292"/>
      <c r="U113" s="15"/>
      <c r="V113" s="15"/>
      <c r="W113" s="15"/>
      <c r="X113" s="15"/>
      <c r="Y113" s="15"/>
      <c r="Z113" s="15"/>
      <c r="AA113" s="15"/>
      <c r="AB113" s="15"/>
      <c r="AC113" s="15"/>
      <c r="AD113" s="15"/>
      <c r="AE113" s="15"/>
      <c r="AT113" s="293" t="s">
        <v>187</v>
      </c>
      <c r="AU113" s="293" t="s">
        <v>89</v>
      </c>
      <c r="AV113" s="15" t="s">
        <v>191</v>
      </c>
      <c r="AW113" s="15" t="s">
        <v>41</v>
      </c>
      <c r="AX113" s="15" t="s">
        <v>80</v>
      </c>
      <c r="AY113" s="293" t="s">
        <v>166</v>
      </c>
    </row>
    <row r="114" s="14" customFormat="1">
      <c r="A114" s="14"/>
      <c r="B114" s="259"/>
      <c r="C114" s="260"/>
      <c r="D114" s="243" t="s">
        <v>187</v>
      </c>
      <c r="E114" s="261" t="s">
        <v>305</v>
      </c>
      <c r="F114" s="262" t="s">
        <v>190</v>
      </c>
      <c r="G114" s="260"/>
      <c r="H114" s="263">
        <v>7950</v>
      </c>
      <c r="I114" s="264"/>
      <c r="J114" s="260"/>
      <c r="K114" s="260"/>
      <c r="L114" s="265"/>
      <c r="M114" s="266"/>
      <c r="N114" s="267"/>
      <c r="O114" s="267"/>
      <c r="P114" s="267"/>
      <c r="Q114" s="267"/>
      <c r="R114" s="267"/>
      <c r="S114" s="267"/>
      <c r="T114" s="268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T114" s="269" t="s">
        <v>187</v>
      </c>
      <c r="AU114" s="269" t="s">
        <v>89</v>
      </c>
      <c r="AV114" s="14" t="s">
        <v>174</v>
      </c>
      <c r="AW114" s="14" t="s">
        <v>41</v>
      </c>
      <c r="AX114" s="14" t="s">
        <v>87</v>
      </c>
      <c r="AY114" s="269" t="s">
        <v>166</v>
      </c>
    </row>
    <row r="115" s="2" customFormat="1" ht="21.75" customHeight="1">
      <c r="A115" s="40"/>
      <c r="B115" s="41"/>
      <c r="C115" s="273" t="s">
        <v>174</v>
      </c>
      <c r="D115" s="273" t="s">
        <v>252</v>
      </c>
      <c r="E115" s="274" t="s">
        <v>336</v>
      </c>
      <c r="F115" s="275" t="s">
        <v>337</v>
      </c>
      <c r="G115" s="276" t="s">
        <v>137</v>
      </c>
      <c r="H115" s="277">
        <v>3498</v>
      </c>
      <c r="I115" s="278"/>
      <c r="J115" s="279">
        <f>ROUND(I115*H115,2)</f>
        <v>0</v>
      </c>
      <c r="K115" s="275" t="s">
        <v>298</v>
      </c>
      <c r="L115" s="280"/>
      <c r="M115" s="281" t="s">
        <v>39</v>
      </c>
      <c r="N115" s="282" t="s">
        <v>53</v>
      </c>
      <c r="O115" s="87"/>
      <c r="P115" s="239">
        <f>O115*H115</f>
        <v>0</v>
      </c>
      <c r="Q115" s="239">
        <v>1</v>
      </c>
      <c r="R115" s="239">
        <f>Q115*H115</f>
        <v>3498</v>
      </c>
      <c r="S115" s="239">
        <v>0</v>
      </c>
      <c r="T115" s="240">
        <f>S115*H115</f>
        <v>0</v>
      </c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R115" s="241" t="s">
        <v>255</v>
      </c>
      <c r="AT115" s="241" t="s">
        <v>252</v>
      </c>
      <c r="AU115" s="241" t="s">
        <v>89</v>
      </c>
      <c r="AY115" s="18" t="s">
        <v>166</v>
      </c>
      <c r="BE115" s="242">
        <f>IF(N115="základní",J115,0)</f>
        <v>0</v>
      </c>
      <c r="BF115" s="242">
        <f>IF(N115="snížená",J115,0)</f>
        <v>0</v>
      </c>
      <c r="BG115" s="242">
        <f>IF(N115="zákl. přenesená",J115,0)</f>
        <v>0</v>
      </c>
      <c r="BH115" s="242">
        <f>IF(N115="sníž. přenesená",J115,0)</f>
        <v>0</v>
      </c>
      <c r="BI115" s="242">
        <f>IF(N115="nulová",J115,0)</f>
        <v>0</v>
      </c>
      <c r="BJ115" s="18" t="s">
        <v>174</v>
      </c>
      <c r="BK115" s="242">
        <f>ROUND(I115*H115,2)</f>
        <v>0</v>
      </c>
      <c r="BL115" s="18" t="s">
        <v>174</v>
      </c>
      <c r="BM115" s="241" t="s">
        <v>338</v>
      </c>
    </row>
    <row r="116" s="2" customFormat="1">
      <c r="A116" s="40"/>
      <c r="B116" s="41"/>
      <c r="C116" s="42"/>
      <c r="D116" s="243" t="s">
        <v>176</v>
      </c>
      <c r="E116" s="42"/>
      <c r="F116" s="244" t="s">
        <v>337</v>
      </c>
      <c r="G116" s="42"/>
      <c r="H116" s="42"/>
      <c r="I116" s="150"/>
      <c r="J116" s="42"/>
      <c r="K116" s="42"/>
      <c r="L116" s="46"/>
      <c r="M116" s="245"/>
      <c r="N116" s="246"/>
      <c r="O116" s="87"/>
      <c r="P116" s="87"/>
      <c r="Q116" s="87"/>
      <c r="R116" s="87"/>
      <c r="S116" s="87"/>
      <c r="T116" s="88"/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T116" s="18" t="s">
        <v>176</v>
      </c>
      <c r="AU116" s="18" t="s">
        <v>89</v>
      </c>
    </row>
    <row r="117" s="2" customFormat="1">
      <c r="A117" s="40"/>
      <c r="B117" s="41"/>
      <c r="C117" s="42"/>
      <c r="D117" s="243" t="s">
        <v>180</v>
      </c>
      <c r="E117" s="42"/>
      <c r="F117" s="247" t="s">
        <v>339</v>
      </c>
      <c r="G117" s="42"/>
      <c r="H117" s="42"/>
      <c r="I117" s="150"/>
      <c r="J117" s="42"/>
      <c r="K117" s="42"/>
      <c r="L117" s="46"/>
      <c r="M117" s="245"/>
      <c r="N117" s="246"/>
      <c r="O117" s="87"/>
      <c r="P117" s="87"/>
      <c r="Q117" s="87"/>
      <c r="R117" s="87"/>
      <c r="S117" s="87"/>
      <c r="T117" s="88"/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T117" s="18" t="s">
        <v>180</v>
      </c>
      <c r="AU117" s="18" t="s">
        <v>89</v>
      </c>
    </row>
    <row r="118" s="13" customFormat="1">
      <c r="A118" s="13"/>
      <c r="B118" s="248"/>
      <c r="C118" s="249"/>
      <c r="D118" s="243" t="s">
        <v>187</v>
      </c>
      <c r="E118" s="250" t="s">
        <v>39</v>
      </c>
      <c r="F118" s="251" t="s">
        <v>340</v>
      </c>
      <c r="G118" s="249"/>
      <c r="H118" s="252">
        <v>3498</v>
      </c>
      <c r="I118" s="253"/>
      <c r="J118" s="249"/>
      <c r="K118" s="249"/>
      <c r="L118" s="254"/>
      <c r="M118" s="255"/>
      <c r="N118" s="256"/>
      <c r="O118" s="256"/>
      <c r="P118" s="256"/>
      <c r="Q118" s="256"/>
      <c r="R118" s="256"/>
      <c r="S118" s="256"/>
      <c r="T118" s="257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58" t="s">
        <v>187</v>
      </c>
      <c r="AU118" s="258" t="s">
        <v>89</v>
      </c>
      <c r="AV118" s="13" t="s">
        <v>89</v>
      </c>
      <c r="AW118" s="13" t="s">
        <v>41</v>
      </c>
      <c r="AX118" s="13" t="s">
        <v>80</v>
      </c>
      <c r="AY118" s="258" t="s">
        <v>166</v>
      </c>
    </row>
    <row r="119" s="14" customFormat="1">
      <c r="A119" s="14"/>
      <c r="B119" s="259"/>
      <c r="C119" s="260"/>
      <c r="D119" s="243" t="s">
        <v>187</v>
      </c>
      <c r="E119" s="261" t="s">
        <v>308</v>
      </c>
      <c r="F119" s="262" t="s">
        <v>190</v>
      </c>
      <c r="G119" s="260"/>
      <c r="H119" s="263">
        <v>3498</v>
      </c>
      <c r="I119" s="264"/>
      <c r="J119" s="260"/>
      <c r="K119" s="260"/>
      <c r="L119" s="265"/>
      <c r="M119" s="266"/>
      <c r="N119" s="267"/>
      <c r="O119" s="267"/>
      <c r="P119" s="267"/>
      <c r="Q119" s="267"/>
      <c r="R119" s="267"/>
      <c r="S119" s="267"/>
      <c r="T119" s="268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T119" s="269" t="s">
        <v>187</v>
      </c>
      <c r="AU119" s="269" t="s">
        <v>89</v>
      </c>
      <c r="AV119" s="14" t="s">
        <v>174</v>
      </c>
      <c r="AW119" s="14" t="s">
        <v>41</v>
      </c>
      <c r="AX119" s="14" t="s">
        <v>87</v>
      </c>
      <c r="AY119" s="269" t="s">
        <v>166</v>
      </c>
    </row>
    <row r="120" s="12" customFormat="1" ht="22.8" customHeight="1">
      <c r="A120" s="12"/>
      <c r="B120" s="214"/>
      <c r="C120" s="215"/>
      <c r="D120" s="216" t="s">
        <v>79</v>
      </c>
      <c r="E120" s="228" t="s">
        <v>255</v>
      </c>
      <c r="F120" s="228" t="s">
        <v>341</v>
      </c>
      <c r="G120" s="215"/>
      <c r="H120" s="215"/>
      <c r="I120" s="218"/>
      <c r="J120" s="229">
        <f>BK120</f>
        <v>0</v>
      </c>
      <c r="K120" s="215"/>
      <c r="L120" s="220"/>
      <c r="M120" s="221"/>
      <c r="N120" s="222"/>
      <c r="O120" s="222"/>
      <c r="P120" s="223">
        <f>SUM(P121:P132)</f>
        <v>0</v>
      </c>
      <c r="Q120" s="222"/>
      <c r="R120" s="223">
        <f>SUM(R121:R132)</f>
        <v>0</v>
      </c>
      <c r="S120" s="222"/>
      <c r="T120" s="224">
        <f>SUM(T121:T132)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25" t="s">
        <v>87</v>
      </c>
      <c r="AT120" s="226" t="s">
        <v>79</v>
      </c>
      <c r="AU120" s="226" t="s">
        <v>87</v>
      </c>
      <c r="AY120" s="225" t="s">
        <v>166</v>
      </c>
      <c r="BK120" s="227">
        <f>SUM(BK121:BK132)</f>
        <v>0</v>
      </c>
    </row>
    <row r="121" s="2" customFormat="1" ht="21.75" customHeight="1">
      <c r="A121" s="40"/>
      <c r="B121" s="41"/>
      <c r="C121" s="230" t="s">
        <v>167</v>
      </c>
      <c r="D121" s="230" t="s">
        <v>169</v>
      </c>
      <c r="E121" s="231" t="s">
        <v>342</v>
      </c>
      <c r="F121" s="232" t="s">
        <v>343</v>
      </c>
      <c r="G121" s="233" t="s">
        <v>241</v>
      </c>
      <c r="H121" s="234">
        <v>12</v>
      </c>
      <c r="I121" s="235"/>
      <c r="J121" s="236">
        <f>ROUND(I121*H121,2)</f>
        <v>0</v>
      </c>
      <c r="K121" s="232" t="s">
        <v>298</v>
      </c>
      <c r="L121" s="46"/>
      <c r="M121" s="237" t="s">
        <v>39</v>
      </c>
      <c r="N121" s="238" t="s">
        <v>53</v>
      </c>
      <c r="O121" s="87"/>
      <c r="P121" s="239">
        <f>O121*H121</f>
        <v>0</v>
      </c>
      <c r="Q121" s="239">
        <v>0</v>
      </c>
      <c r="R121" s="239">
        <f>Q121*H121</f>
        <v>0</v>
      </c>
      <c r="S121" s="239">
        <v>0</v>
      </c>
      <c r="T121" s="240">
        <f>S121*H121</f>
        <v>0</v>
      </c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R121" s="241" t="s">
        <v>174</v>
      </c>
      <c r="AT121" s="241" t="s">
        <v>169</v>
      </c>
      <c r="AU121" s="241" t="s">
        <v>89</v>
      </c>
      <c r="AY121" s="18" t="s">
        <v>166</v>
      </c>
      <c r="BE121" s="242">
        <f>IF(N121="základní",J121,0)</f>
        <v>0</v>
      </c>
      <c r="BF121" s="242">
        <f>IF(N121="snížená",J121,0)</f>
        <v>0</v>
      </c>
      <c r="BG121" s="242">
        <f>IF(N121="zákl. přenesená",J121,0)</f>
        <v>0</v>
      </c>
      <c r="BH121" s="242">
        <f>IF(N121="sníž. přenesená",J121,0)</f>
        <v>0</v>
      </c>
      <c r="BI121" s="242">
        <f>IF(N121="nulová",J121,0)</f>
        <v>0</v>
      </c>
      <c r="BJ121" s="18" t="s">
        <v>174</v>
      </c>
      <c r="BK121" s="242">
        <f>ROUND(I121*H121,2)</f>
        <v>0</v>
      </c>
      <c r="BL121" s="18" t="s">
        <v>174</v>
      </c>
      <c r="BM121" s="241" t="s">
        <v>344</v>
      </c>
    </row>
    <row r="122" s="2" customFormat="1">
      <c r="A122" s="40"/>
      <c r="B122" s="41"/>
      <c r="C122" s="42"/>
      <c r="D122" s="243" t="s">
        <v>176</v>
      </c>
      <c r="E122" s="42"/>
      <c r="F122" s="244" t="s">
        <v>345</v>
      </c>
      <c r="G122" s="42"/>
      <c r="H122" s="42"/>
      <c r="I122" s="150"/>
      <c r="J122" s="42"/>
      <c r="K122" s="42"/>
      <c r="L122" s="46"/>
      <c r="M122" s="245"/>
      <c r="N122" s="246"/>
      <c r="O122" s="87"/>
      <c r="P122" s="87"/>
      <c r="Q122" s="87"/>
      <c r="R122" s="87"/>
      <c r="S122" s="87"/>
      <c r="T122" s="88"/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T122" s="18" t="s">
        <v>176</v>
      </c>
      <c r="AU122" s="18" t="s">
        <v>89</v>
      </c>
    </row>
    <row r="123" s="2" customFormat="1">
      <c r="A123" s="40"/>
      <c r="B123" s="41"/>
      <c r="C123" s="42"/>
      <c r="D123" s="243" t="s">
        <v>178</v>
      </c>
      <c r="E123" s="42"/>
      <c r="F123" s="247" t="s">
        <v>346</v>
      </c>
      <c r="G123" s="42"/>
      <c r="H123" s="42"/>
      <c r="I123" s="150"/>
      <c r="J123" s="42"/>
      <c r="K123" s="42"/>
      <c r="L123" s="46"/>
      <c r="M123" s="245"/>
      <c r="N123" s="246"/>
      <c r="O123" s="87"/>
      <c r="P123" s="87"/>
      <c r="Q123" s="87"/>
      <c r="R123" s="87"/>
      <c r="S123" s="87"/>
      <c r="T123" s="88"/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T123" s="18" t="s">
        <v>178</v>
      </c>
      <c r="AU123" s="18" t="s">
        <v>89</v>
      </c>
    </row>
    <row r="124" s="2" customFormat="1">
      <c r="A124" s="40"/>
      <c r="B124" s="41"/>
      <c r="C124" s="42"/>
      <c r="D124" s="243" t="s">
        <v>180</v>
      </c>
      <c r="E124" s="42"/>
      <c r="F124" s="247" t="s">
        <v>347</v>
      </c>
      <c r="G124" s="42"/>
      <c r="H124" s="42"/>
      <c r="I124" s="150"/>
      <c r="J124" s="42"/>
      <c r="K124" s="42"/>
      <c r="L124" s="46"/>
      <c r="M124" s="245"/>
      <c r="N124" s="246"/>
      <c r="O124" s="87"/>
      <c r="P124" s="87"/>
      <c r="Q124" s="87"/>
      <c r="R124" s="87"/>
      <c r="S124" s="87"/>
      <c r="T124" s="88"/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T124" s="18" t="s">
        <v>180</v>
      </c>
      <c r="AU124" s="18" t="s">
        <v>89</v>
      </c>
    </row>
    <row r="125" s="13" customFormat="1">
      <c r="A125" s="13"/>
      <c r="B125" s="248"/>
      <c r="C125" s="249"/>
      <c r="D125" s="243" t="s">
        <v>187</v>
      </c>
      <c r="E125" s="250" t="s">
        <v>39</v>
      </c>
      <c r="F125" s="251" t="s">
        <v>348</v>
      </c>
      <c r="G125" s="249"/>
      <c r="H125" s="252">
        <v>12</v>
      </c>
      <c r="I125" s="253"/>
      <c r="J125" s="249"/>
      <c r="K125" s="249"/>
      <c r="L125" s="254"/>
      <c r="M125" s="255"/>
      <c r="N125" s="256"/>
      <c r="O125" s="256"/>
      <c r="P125" s="256"/>
      <c r="Q125" s="256"/>
      <c r="R125" s="256"/>
      <c r="S125" s="256"/>
      <c r="T125" s="257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58" t="s">
        <v>187</v>
      </c>
      <c r="AU125" s="258" t="s">
        <v>89</v>
      </c>
      <c r="AV125" s="13" t="s">
        <v>89</v>
      </c>
      <c r="AW125" s="13" t="s">
        <v>41</v>
      </c>
      <c r="AX125" s="13" t="s">
        <v>80</v>
      </c>
      <c r="AY125" s="258" t="s">
        <v>166</v>
      </c>
    </row>
    <row r="126" s="14" customFormat="1">
      <c r="A126" s="14"/>
      <c r="B126" s="259"/>
      <c r="C126" s="260"/>
      <c r="D126" s="243" t="s">
        <v>187</v>
      </c>
      <c r="E126" s="261" t="s">
        <v>39</v>
      </c>
      <c r="F126" s="262" t="s">
        <v>190</v>
      </c>
      <c r="G126" s="260"/>
      <c r="H126" s="263">
        <v>12</v>
      </c>
      <c r="I126" s="264"/>
      <c r="J126" s="260"/>
      <c r="K126" s="260"/>
      <c r="L126" s="265"/>
      <c r="M126" s="266"/>
      <c r="N126" s="267"/>
      <c r="O126" s="267"/>
      <c r="P126" s="267"/>
      <c r="Q126" s="267"/>
      <c r="R126" s="267"/>
      <c r="S126" s="267"/>
      <c r="T126" s="268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69" t="s">
        <v>187</v>
      </c>
      <c r="AU126" s="269" t="s">
        <v>89</v>
      </c>
      <c r="AV126" s="14" t="s">
        <v>174</v>
      </c>
      <c r="AW126" s="14" t="s">
        <v>41</v>
      </c>
      <c r="AX126" s="14" t="s">
        <v>87</v>
      </c>
      <c r="AY126" s="269" t="s">
        <v>166</v>
      </c>
    </row>
    <row r="127" s="2" customFormat="1" ht="21.75" customHeight="1">
      <c r="A127" s="40"/>
      <c r="B127" s="41"/>
      <c r="C127" s="230" t="s">
        <v>251</v>
      </c>
      <c r="D127" s="230" t="s">
        <v>169</v>
      </c>
      <c r="E127" s="231" t="s">
        <v>349</v>
      </c>
      <c r="F127" s="232" t="s">
        <v>350</v>
      </c>
      <c r="G127" s="233" t="s">
        <v>194</v>
      </c>
      <c r="H127" s="234">
        <v>6</v>
      </c>
      <c r="I127" s="235"/>
      <c r="J127" s="236">
        <f>ROUND(I127*H127,2)</f>
        <v>0</v>
      </c>
      <c r="K127" s="232" t="s">
        <v>298</v>
      </c>
      <c r="L127" s="46"/>
      <c r="M127" s="237" t="s">
        <v>39</v>
      </c>
      <c r="N127" s="238" t="s">
        <v>53</v>
      </c>
      <c r="O127" s="87"/>
      <c r="P127" s="239">
        <f>O127*H127</f>
        <v>0</v>
      </c>
      <c r="Q127" s="239">
        <v>0</v>
      </c>
      <c r="R127" s="239">
        <f>Q127*H127</f>
        <v>0</v>
      </c>
      <c r="S127" s="239">
        <v>0</v>
      </c>
      <c r="T127" s="240">
        <f>S127*H127</f>
        <v>0</v>
      </c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R127" s="241" t="s">
        <v>174</v>
      </c>
      <c r="AT127" s="241" t="s">
        <v>169</v>
      </c>
      <c r="AU127" s="241" t="s">
        <v>89</v>
      </c>
      <c r="AY127" s="18" t="s">
        <v>166</v>
      </c>
      <c r="BE127" s="242">
        <f>IF(N127="základní",J127,0)</f>
        <v>0</v>
      </c>
      <c r="BF127" s="242">
        <f>IF(N127="snížená",J127,0)</f>
        <v>0</v>
      </c>
      <c r="BG127" s="242">
        <f>IF(N127="zákl. přenesená",J127,0)</f>
        <v>0</v>
      </c>
      <c r="BH127" s="242">
        <f>IF(N127="sníž. přenesená",J127,0)</f>
        <v>0</v>
      </c>
      <c r="BI127" s="242">
        <f>IF(N127="nulová",J127,0)</f>
        <v>0</v>
      </c>
      <c r="BJ127" s="18" t="s">
        <v>174</v>
      </c>
      <c r="BK127" s="242">
        <f>ROUND(I127*H127,2)</f>
        <v>0</v>
      </c>
      <c r="BL127" s="18" t="s">
        <v>174</v>
      </c>
      <c r="BM127" s="241" t="s">
        <v>351</v>
      </c>
    </row>
    <row r="128" s="2" customFormat="1">
      <c r="A128" s="40"/>
      <c r="B128" s="41"/>
      <c r="C128" s="42"/>
      <c r="D128" s="243" t="s">
        <v>176</v>
      </c>
      <c r="E128" s="42"/>
      <c r="F128" s="244" t="s">
        <v>352</v>
      </c>
      <c r="G128" s="42"/>
      <c r="H128" s="42"/>
      <c r="I128" s="150"/>
      <c r="J128" s="42"/>
      <c r="K128" s="42"/>
      <c r="L128" s="46"/>
      <c r="M128" s="245"/>
      <c r="N128" s="246"/>
      <c r="O128" s="87"/>
      <c r="P128" s="87"/>
      <c r="Q128" s="87"/>
      <c r="R128" s="87"/>
      <c r="S128" s="87"/>
      <c r="T128" s="88"/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T128" s="18" t="s">
        <v>176</v>
      </c>
      <c r="AU128" s="18" t="s">
        <v>89</v>
      </c>
    </row>
    <row r="129" s="2" customFormat="1">
      <c r="A129" s="40"/>
      <c r="B129" s="41"/>
      <c r="C129" s="42"/>
      <c r="D129" s="243" t="s">
        <v>178</v>
      </c>
      <c r="E129" s="42"/>
      <c r="F129" s="247" t="s">
        <v>353</v>
      </c>
      <c r="G129" s="42"/>
      <c r="H129" s="42"/>
      <c r="I129" s="150"/>
      <c r="J129" s="42"/>
      <c r="K129" s="42"/>
      <c r="L129" s="46"/>
      <c r="M129" s="245"/>
      <c r="N129" s="246"/>
      <c r="O129" s="87"/>
      <c r="P129" s="87"/>
      <c r="Q129" s="87"/>
      <c r="R129" s="87"/>
      <c r="S129" s="87"/>
      <c r="T129" s="88"/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T129" s="18" t="s">
        <v>178</v>
      </c>
      <c r="AU129" s="18" t="s">
        <v>89</v>
      </c>
    </row>
    <row r="130" s="2" customFormat="1">
      <c r="A130" s="40"/>
      <c r="B130" s="41"/>
      <c r="C130" s="42"/>
      <c r="D130" s="243" t="s">
        <v>180</v>
      </c>
      <c r="E130" s="42"/>
      <c r="F130" s="247" t="s">
        <v>354</v>
      </c>
      <c r="G130" s="42"/>
      <c r="H130" s="42"/>
      <c r="I130" s="150"/>
      <c r="J130" s="42"/>
      <c r="K130" s="42"/>
      <c r="L130" s="46"/>
      <c r="M130" s="245"/>
      <c r="N130" s="246"/>
      <c r="O130" s="87"/>
      <c r="P130" s="87"/>
      <c r="Q130" s="87"/>
      <c r="R130" s="87"/>
      <c r="S130" s="87"/>
      <c r="T130" s="88"/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T130" s="18" t="s">
        <v>180</v>
      </c>
      <c r="AU130" s="18" t="s">
        <v>89</v>
      </c>
    </row>
    <row r="131" s="13" customFormat="1">
      <c r="A131" s="13"/>
      <c r="B131" s="248"/>
      <c r="C131" s="249"/>
      <c r="D131" s="243" t="s">
        <v>187</v>
      </c>
      <c r="E131" s="250" t="s">
        <v>39</v>
      </c>
      <c r="F131" s="251" t="s">
        <v>355</v>
      </c>
      <c r="G131" s="249"/>
      <c r="H131" s="252">
        <v>6</v>
      </c>
      <c r="I131" s="253"/>
      <c r="J131" s="249"/>
      <c r="K131" s="249"/>
      <c r="L131" s="254"/>
      <c r="M131" s="255"/>
      <c r="N131" s="256"/>
      <c r="O131" s="256"/>
      <c r="P131" s="256"/>
      <c r="Q131" s="256"/>
      <c r="R131" s="256"/>
      <c r="S131" s="256"/>
      <c r="T131" s="257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58" t="s">
        <v>187</v>
      </c>
      <c r="AU131" s="258" t="s">
        <v>89</v>
      </c>
      <c r="AV131" s="13" t="s">
        <v>89</v>
      </c>
      <c r="AW131" s="13" t="s">
        <v>41</v>
      </c>
      <c r="AX131" s="13" t="s">
        <v>80</v>
      </c>
      <c r="AY131" s="258" t="s">
        <v>166</v>
      </c>
    </row>
    <row r="132" s="14" customFormat="1">
      <c r="A132" s="14"/>
      <c r="B132" s="259"/>
      <c r="C132" s="260"/>
      <c r="D132" s="243" t="s">
        <v>187</v>
      </c>
      <c r="E132" s="261" t="s">
        <v>39</v>
      </c>
      <c r="F132" s="262" t="s">
        <v>190</v>
      </c>
      <c r="G132" s="260"/>
      <c r="H132" s="263">
        <v>6</v>
      </c>
      <c r="I132" s="264"/>
      <c r="J132" s="260"/>
      <c r="K132" s="260"/>
      <c r="L132" s="265"/>
      <c r="M132" s="266"/>
      <c r="N132" s="267"/>
      <c r="O132" s="267"/>
      <c r="P132" s="267"/>
      <c r="Q132" s="267"/>
      <c r="R132" s="267"/>
      <c r="S132" s="267"/>
      <c r="T132" s="268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69" t="s">
        <v>187</v>
      </c>
      <c r="AU132" s="269" t="s">
        <v>89</v>
      </c>
      <c r="AV132" s="14" t="s">
        <v>174</v>
      </c>
      <c r="AW132" s="14" t="s">
        <v>41</v>
      </c>
      <c r="AX132" s="14" t="s">
        <v>87</v>
      </c>
      <c r="AY132" s="269" t="s">
        <v>166</v>
      </c>
    </row>
    <row r="133" s="12" customFormat="1" ht="22.8" customHeight="1">
      <c r="A133" s="12"/>
      <c r="B133" s="214"/>
      <c r="C133" s="215"/>
      <c r="D133" s="216" t="s">
        <v>79</v>
      </c>
      <c r="E133" s="228" t="s">
        <v>356</v>
      </c>
      <c r="F133" s="228" t="s">
        <v>357</v>
      </c>
      <c r="G133" s="215"/>
      <c r="H133" s="215"/>
      <c r="I133" s="218"/>
      <c r="J133" s="229">
        <f>BK133</f>
        <v>0</v>
      </c>
      <c r="K133" s="215"/>
      <c r="L133" s="220"/>
      <c r="M133" s="221"/>
      <c r="N133" s="222"/>
      <c r="O133" s="222"/>
      <c r="P133" s="223">
        <f>SUM(P134:P139)</f>
        <v>0</v>
      </c>
      <c r="Q133" s="222"/>
      <c r="R133" s="223">
        <f>SUM(R134:R139)</f>
        <v>0</v>
      </c>
      <c r="S133" s="222"/>
      <c r="T133" s="224">
        <f>SUM(T134:T139)</f>
        <v>0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225" t="s">
        <v>87</v>
      </c>
      <c r="AT133" s="226" t="s">
        <v>79</v>
      </c>
      <c r="AU133" s="226" t="s">
        <v>87</v>
      </c>
      <c r="AY133" s="225" t="s">
        <v>166</v>
      </c>
      <c r="BK133" s="227">
        <f>SUM(BK134:BK139)</f>
        <v>0</v>
      </c>
    </row>
    <row r="134" s="2" customFormat="1" ht="21.75" customHeight="1">
      <c r="A134" s="40"/>
      <c r="B134" s="41"/>
      <c r="C134" s="230" t="s">
        <v>257</v>
      </c>
      <c r="D134" s="230" t="s">
        <v>169</v>
      </c>
      <c r="E134" s="231" t="s">
        <v>358</v>
      </c>
      <c r="F134" s="232" t="s">
        <v>359</v>
      </c>
      <c r="G134" s="233" t="s">
        <v>137</v>
      </c>
      <c r="H134" s="234">
        <v>3498</v>
      </c>
      <c r="I134" s="235"/>
      <c r="J134" s="236">
        <f>ROUND(I134*H134,2)</f>
        <v>0</v>
      </c>
      <c r="K134" s="232" t="s">
        <v>298</v>
      </c>
      <c r="L134" s="46"/>
      <c r="M134" s="237" t="s">
        <v>39</v>
      </c>
      <c r="N134" s="238" t="s">
        <v>53</v>
      </c>
      <c r="O134" s="87"/>
      <c r="P134" s="239">
        <f>O134*H134</f>
        <v>0</v>
      </c>
      <c r="Q134" s="239">
        <v>0</v>
      </c>
      <c r="R134" s="239">
        <f>Q134*H134</f>
        <v>0</v>
      </c>
      <c r="S134" s="239">
        <v>0</v>
      </c>
      <c r="T134" s="240">
        <f>S134*H134</f>
        <v>0</v>
      </c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R134" s="241" t="s">
        <v>174</v>
      </c>
      <c r="AT134" s="241" t="s">
        <v>169</v>
      </c>
      <c r="AU134" s="241" t="s">
        <v>89</v>
      </c>
      <c r="AY134" s="18" t="s">
        <v>166</v>
      </c>
      <c r="BE134" s="242">
        <f>IF(N134="základní",J134,0)</f>
        <v>0</v>
      </c>
      <c r="BF134" s="242">
        <f>IF(N134="snížená",J134,0)</f>
        <v>0</v>
      </c>
      <c r="BG134" s="242">
        <f>IF(N134="zákl. přenesená",J134,0)</f>
        <v>0</v>
      </c>
      <c r="BH134" s="242">
        <f>IF(N134="sníž. přenesená",J134,0)</f>
        <v>0</v>
      </c>
      <c r="BI134" s="242">
        <f>IF(N134="nulová",J134,0)</f>
        <v>0</v>
      </c>
      <c r="BJ134" s="18" t="s">
        <v>174</v>
      </c>
      <c r="BK134" s="242">
        <f>ROUND(I134*H134,2)</f>
        <v>0</v>
      </c>
      <c r="BL134" s="18" t="s">
        <v>174</v>
      </c>
      <c r="BM134" s="241" t="s">
        <v>360</v>
      </c>
    </row>
    <row r="135" s="2" customFormat="1">
      <c r="A135" s="40"/>
      <c r="B135" s="41"/>
      <c r="C135" s="42"/>
      <c r="D135" s="243" t="s">
        <v>176</v>
      </c>
      <c r="E135" s="42"/>
      <c r="F135" s="244" t="s">
        <v>361</v>
      </c>
      <c r="G135" s="42"/>
      <c r="H135" s="42"/>
      <c r="I135" s="150"/>
      <c r="J135" s="42"/>
      <c r="K135" s="42"/>
      <c r="L135" s="46"/>
      <c r="M135" s="245"/>
      <c r="N135" s="246"/>
      <c r="O135" s="87"/>
      <c r="P135" s="87"/>
      <c r="Q135" s="87"/>
      <c r="R135" s="87"/>
      <c r="S135" s="87"/>
      <c r="T135" s="88"/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T135" s="18" t="s">
        <v>176</v>
      </c>
      <c r="AU135" s="18" t="s">
        <v>89</v>
      </c>
    </row>
    <row r="136" s="2" customFormat="1">
      <c r="A136" s="40"/>
      <c r="B136" s="41"/>
      <c r="C136" s="42"/>
      <c r="D136" s="243" t="s">
        <v>178</v>
      </c>
      <c r="E136" s="42"/>
      <c r="F136" s="247" t="s">
        <v>362</v>
      </c>
      <c r="G136" s="42"/>
      <c r="H136" s="42"/>
      <c r="I136" s="150"/>
      <c r="J136" s="42"/>
      <c r="K136" s="42"/>
      <c r="L136" s="46"/>
      <c r="M136" s="245"/>
      <c r="N136" s="246"/>
      <c r="O136" s="87"/>
      <c r="P136" s="87"/>
      <c r="Q136" s="87"/>
      <c r="R136" s="87"/>
      <c r="S136" s="87"/>
      <c r="T136" s="88"/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T136" s="18" t="s">
        <v>178</v>
      </c>
      <c r="AU136" s="18" t="s">
        <v>89</v>
      </c>
    </row>
    <row r="137" s="2" customFormat="1" ht="21.75" customHeight="1">
      <c r="A137" s="40"/>
      <c r="B137" s="41"/>
      <c r="C137" s="230" t="s">
        <v>255</v>
      </c>
      <c r="D137" s="230" t="s">
        <v>169</v>
      </c>
      <c r="E137" s="231" t="s">
        <v>363</v>
      </c>
      <c r="F137" s="232" t="s">
        <v>364</v>
      </c>
      <c r="G137" s="233" t="s">
        <v>137</v>
      </c>
      <c r="H137" s="234">
        <v>3498</v>
      </c>
      <c r="I137" s="235"/>
      <c r="J137" s="236">
        <f>ROUND(I137*H137,2)</f>
        <v>0</v>
      </c>
      <c r="K137" s="232" t="s">
        <v>298</v>
      </c>
      <c r="L137" s="46"/>
      <c r="M137" s="237" t="s">
        <v>39</v>
      </c>
      <c r="N137" s="238" t="s">
        <v>53</v>
      </c>
      <c r="O137" s="87"/>
      <c r="P137" s="239">
        <f>O137*H137</f>
        <v>0</v>
      </c>
      <c r="Q137" s="239">
        <v>0</v>
      </c>
      <c r="R137" s="239">
        <f>Q137*H137</f>
        <v>0</v>
      </c>
      <c r="S137" s="239">
        <v>0</v>
      </c>
      <c r="T137" s="240">
        <f>S137*H137</f>
        <v>0</v>
      </c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R137" s="241" t="s">
        <v>174</v>
      </c>
      <c r="AT137" s="241" t="s">
        <v>169</v>
      </c>
      <c r="AU137" s="241" t="s">
        <v>89</v>
      </c>
      <c r="AY137" s="18" t="s">
        <v>166</v>
      </c>
      <c r="BE137" s="242">
        <f>IF(N137="základní",J137,0)</f>
        <v>0</v>
      </c>
      <c r="BF137" s="242">
        <f>IF(N137="snížená",J137,0)</f>
        <v>0</v>
      </c>
      <c r="BG137" s="242">
        <f>IF(N137="zákl. přenesená",J137,0)</f>
        <v>0</v>
      </c>
      <c r="BH137" s="242">
        <f>IF(N137="sníž. přenesená",J137,0)</f>
        <v>0</v>
      </c>
      <c r="BI137" s="242">
        <f>IF(N137="nulová",J137,0)</f>
        <v>0</v>
      </c>
      <c r="BJ137" s="18" t="s">
        <v>174</v>
      </c>
      <c r="BK137" s="242">
        <f>ROUND(I137*H137,2)</f>
        <v>0</v>
      </c>
      <c r="BL137" s="18" t="s">
        <v>174</v>
      </c>
      <c r="BM137" s="241" t="s">
        <v>365</v>
      </c>
    </row>
    <row r="138" s="2" customFormat="1">
      <c r="A138" s="40"/>
      <c r="B138" s="41"/>
      <c r="C138" s="42"/>
      <c r="D138" s="243" t="s">
        <v>176</v>
      </c>
      <c r="E138" s="42"/>
      <c r="F138" s="244" t="s">
        <v>366</v>
      </c>
      <c r="G138" s="42"/>
      <c r="H138" s="42"/>
      <c r="I138" s="150"/>
      <c r="J138" s="42"/>
      <c r="K138" s="42"/>
      <c r="L138" s="46"/>
      <c r="M138" s="245"/>
      <c r="N138" s="246"/>
      <c r="O138" s="87"/>
      <c r="P138" s="87"/>
      <c r="Q138" s="87"/>
      <c r="R138" s="87"/>
      <c r="S138" s="87"/>
      <c r="T138" s="88"/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T138" s="18" t="s">
        <v>176</v>
      </c>
      <c r="AU138" s="18" t="s">
        <v>89</v>
      </c>
    </row>
    <row r="139" s="2" customFormat="1">
      <c r="A139" s="40"/>
      <c r="B139" s="41"/>
      <c r="C139" s="42"/>
      <c r="D139" s="243" t="s">
        <v>178</v>
      </c>
      <c r="E139" s="42"/>
      <c r="F139" s="247" t="s">
        <v>362</v>
      </c>
      <c r="G139" s="42"/>
      <c r="H139" s="42"/>
      <c r="I139" s="150"/>
      <c r="J139" s="42"/>
      <c r="K139" s="42"/>
      <c r="L139" s="46"/>
      <c r="M139" s="245"/>
      <c r="N139" s="246"/>
      <c r="O139" s="87"/>
      <c r="P139" s="87"/>
      <c r="Q139" s="87"/>
      <c r="R139" s="87"/>
      <c r="S139" s="87"/>
      <c r="T139" s="88"/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T139" s="18" t="s">
        <v>178</v>
      </c>
      <c r="AU139" s="18" t="s">
        <v>89</v>
      </c>
    </row>
    <row r="140" s="12" customFormat="1" ht="25.92" customHeight="1">
      <c r="A140" s="12"/>
      <c r="B140" s="214"/>
      <c r="C140" s="215"/>
      <c r="D140" s="216" t="s">
        <v>79</v>
      </c>
      <c r="E140" s="217" t="s">
        <v>199</v>
      </c>
      <c r="F140" s="217" t="s">
        <v>200</v>
      </c>
      <c r="G140" s="215"/>
      <c r="H140" s="215"/>
      <c r="I140" s="218"/>
      <c r="J140" s="219">
        <f>BK140</f>
        <v>0</v>
      </c>
      <c r="K140" s="215"/>
      <c r="L140" s="220"/>
      <c r="M140" s="221"/>
      <c r="N140" s="222"/>
      <c r="O140" s="222"/>
      <c r="P140" s="223">
        <f>SUM(P141:P155)</f>
        <v>0</v>
      </c>
      <c r="Q140" s="222"/>
      <c r="R140" s="223">
        <f>SUM(R141:R155)</f>
        <v>0</v>
      </c>
      <c r="S140" s="222"/>
      <c r="T140" s="224">
        <f>SUM(T141:T155)</f>
        <v>0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225" t="s">
        <v>174</v>
      </c>
      <c r="AT140" s="226" t="s">
        <v>79</v>
      </c>
      <c r="AU140" s="226" t="s">
        <v>80</v>
      </c>
      <c r="AY140" s="225" t="s">
        <v>166</v>
      </c>
      <c r="BK140" s="227">
        <f>SUM(BK141:BK155)</f>
        <v>0</v>
      </c>
    </row>
    <row r="141" s="2" customFormat="1" ht="21.75" customHeight="1">
      <c r="A141" s="40"/>
      <c r="B141" s="41"/>
      <c r="C141" s="230" t="s">
        <v>264</v>
      </c>
      <c r="D141" s="230" t="s">
        <v>169</v>
      </c>
      <c r="E141" s="231" t="s">
        <v>201</v>
      </c>
      <c r="F141" s="232" t="s">
        <v>202</v>
      </c>
      <c r="G141" s="233" t="s">
        <v>137</v>
      </c>
      <c r="H141" s="234">
        <v>3498</v>
      </c>
      <c r="I141" s="235"/>
      <c r="J141" s="236">
        <f>ROUND(I141*H141,2)</f>
        <v>0</v>
      </c>
      <c r="K141" s="232" t="s">
        <v>173</v>
      </c>
      <c r="L141" s="46"/>
      <c r="M141" s="237" t="s">
        <v>39</v>
      </c>
      <c r="N141" s="238" t="s">
        <v>53</v>
      </c>
      <c r="O141" s="87"/>
      <c r="P141" s="239">
        <f>O141*H141</f>
        <v>0</v>
      </c>
      <c r="Q141" s="239">
        <v>0</v>
      </c>
      <c r="R141" s="239">
        <f>Q141*H141</f>
        <v>0</v>
      </c>
      <c r="S141" s="239">
        <v>0</v>
      </c>
      <c r="T141" s="240">
        <f>S141*H141</f>
        <v>0</v>
      </c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R141" s="241" t="s">
        <v>203</v>
      </c>
      <c r="AT141" s="241" t="s">
        <v>169</v>
      </c>
      <c r="AU141" s="241" t="s">
        <v>87</v>
      </c>
      <c r="AY141" s="18" t="s">
        <v>166</v>
      </c>
      <c r="BE141" s="242">
        <f>IF(N141="základní",J141,0)</f>
        <v>0</v>
      </c>
      <c r="BF141" s="242">
        <f>IF(N141="snížená",J141,0)</f>
        <v>0</v>
      </c>
      <c r="BG141" s="242">
        <f>IF(N141="zákl. přenesená",J141,0)</f>
        <v>0</v>
      </c>
      <c r="BH141" s="242">
        <f>IF(N141="sníž. přenesená",J141,0)</f>
        <v>0</v>
      </c>
      <c r="BI141" s="242">
        <f>IF(N141="nulová",J141,0)</f>
        <v>0</v>
      </c>
      <c r="BJ141" s="18" t="s">
        <v>174</v>
      </c>
      <c r="BK141" s="242">
        <f>ROUND(I141*H141,2)</f>
        <v>0</v>
      </c>
      <c r="BL141" s="18" t="s">
        <v>203</v>
      </c>
      <c r="BM141" s="241" t="s">
        <v>367</v>
      </c>
    </row>
    <row r="142" s="2" customFormat="1">
      <c r="A142" s="40"/>
      <c r="B142" s="41"/>
      <c r="C142" s="42"/>
      <c r="D142" s="243" t="s">
        <v>176</v>
      </c>
      <c r="E142" s="42"/>
      <c r="F142" s="244" t="s">
        <v>205</v>
      </c>
      <c r="G142" s="42"/>
      <c r="H142" s="42"/>
      <c r="I142" s="150"/>
      <c r="J142" s="42"/>
      <c r="K142" s="42"/>
      <c r="L142" s="46"/>
      <c r="M142" s="245"/>
      <c r="N142" s="246"/>
      <c r="O142" s="87"/>
      <c r="P142" s="87"/>
      <c r="Q142" s="87"/>
      <c r="R142" s="87"/>
      <c r="S142" s="87"/>
      <c r="T142" s="88"/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T142" s="18" t="s">
        <v>176</v>
      </c>
      <c r="AU142" s="18" t="s">
        <v>87</v>
      </c>
    </row>
    <row r="143" s="2" customFormat="1">
      <c r="A143" s="40"/>
      <c r="B143" s="41"/>
      <c r="C143" s="42"/>
      <c r="D143" s="243" t="s">
        <v>178</v>
      </c>
      <c r="E143" s="42"/>
      <c r="F143" s="247" t="s">
        <v>206</v>
      </c>
      <c r="G143" s="42"/>
      <c r="H143" s="42"/>
      <c r="I143" s="150"/>
      <c r="J143" s="42"/>
      <c r="K143" s="42"/>
      <c r="L143" s="46"/>
      <c r="M143" s="245"/>
      <c r="N143" s="246"/>
      <c r="O143" s="87"/>
      <c r="P143" s="87"/>
      <c r="Q143" s="87"/>
      <c r="R143" s="87"/>
      <c r="S143" s="87"/>
      <c r="T143" s="88"/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T143" s="18" t="s">
        <v>178</v>
      </c>
      <c r="AU143" s="18" t="s">
        <v>87</v>
      </c>
    </row>
    <row r="144" s="13" customFormat="1">
      <c r="A144" s="13"/>
      <c r="B144" s="248"/>
      <c r="C144" s="249"/>
      <c r="D144" s="243" t="s">
        <v>187</v>
      </c>
      <c r="E144" s="250" t="s">
        <v>39</v>
      </c>
      <c r="F144" s="251" t="s">
        <v>308</v>
      </c>
      <c r="G144" s="249"/>
      <c r="H144" s="252">
        <v>3498</v>
      </c>
      <c r="I144" s="253"/>
      <c r="J144" s="249"/>
      <c r="K144" s="249"/>
      <c r="L144" s="254"/>
      <c r="M144" s="255"/>
      <c r="N144" s="256"/>
      <c r="O144" s="256"/>
      <c r="P144" s="256"/>
      <c r="Q144" s="256"/>
      <c r="R144" s="256"/>
      <c r="S144" s="256"/>
      <c r="T144" s="257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58" t="s">
        <v>187</v>
      </c>
      <c r="AU144" s="258" t="s">
        <v>87</v>
      </c>
      <c r="AV144" s="13" t="s">
        <v>89</v>
      </c>
      <c r="AW144" s="13" t="s">
        <v>41</v>
      </c>
      <c r="AX144" s="13" t="s">
        <v>80</v>
      </c>
      <c r="AY144" s="258" t="s">
        <v>166</v>
      </c>
    </row>
    <row r="145" s="14" customFormat="1">
      <c r="A145" s="14"/>
      <c r="B145" s="259"/>
      <c r="C145" s="260"/>
      <c r="D145" s="243" t="s">
        <v>187</v>
      </c>
      <c r="E145" s="261" t="s">
        <v>39</v>
      </c>
      <c r="F145" s="262" t="s">
        <v>190</v>
      </c>
      <c r="G145" s="260"/>
      <c r="H145" s="263">
        <v>3498</v>
      </c>
      <c r="I145" s="264"/>
      <c r="J145" s="260"/>
      <c r="K145" s="260"/>
      <c r="L145" s="265"/>
      <c r="M145" s="266"/>
      <c r="N145" s="267"/>
      <c r="O145" s="267"/>
      <c r="P145" s="267"/>
      <c r="Q145" s="267"/>
      <c r="R145" s="267"/>
      <c r="S145" s="267"/>
      <c r="T145" s="268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69" t="s">
        <v>187</v>
      </c>
      <c r="AU145" s="269" t="s">
        <v>87</v>
      </c>
      <c r="AV145" s="14" t="s">
        <v>174</v>
      </c>
      <c r="AW145" s="14" t="s">
        <v>41</v>
      </c>
      <c r="AX145" s="14" t="s">
        <v>87</v>
      </c>
      <c r="AY145" s="269" t="s">
        <v>166</v>
      </c>
    </row>
    <row r="146" s="2" customFormat="1" ht="33" customHeight="1">
      <c r="A146" s="40"/>
      <c r="B146" s="41"/>
      <c r="C146" s="230" t="s">
        <v>268</v>
      </c>
      <c r="D146" s="230" t="s">
        <v>169</v>
      </c>
      <c r="E146" s="231" t="s">
        <v>368</v>
      </c>
      <c r="F146" s="232" t="s">
        <v>369</v>
      </c>
      <c r="G146" s="233" t="s">
        <v>137</v>
      </c>
      <c r="H146" s="234">
        <v>13992</v>
      </c>
      <c r="I146" s="235"/>
      <c r="J146" s="236">
        <f>ROUND(I146*H146,2)</f>
        <v>0</v>
      </c>
      <c r="K146" s="232" t="s">
        <v>173</v>
      </c>
      <c r="L146" s="46"/>
      <c r="M146" s="237" t="s">
        <v>39</v>
      </c>
      <c r="N146" s="238" t="s">
        <v>53</v>
      </c>
      <c r="O146" s="87"/>
      <c r="P146" s="239">
        <f>O146*H146</f>
        <v>0</v>
      </c>
      <c r="Q146" s="239">
        <v>0</v>
      </c>
      <c r="R146" s="239">
        <f>Q146*H146</f>
        <v>0</v>
      </c>
      <c r="S146" s="239">
        <v>0</v>
      </c>
      <c r="T146" s="240">
        <f>S146*H146</f>
        <v>0</v>
      </c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R146" s="241" t="s">
        <v>203</v>
      </c>
      <c r="AT146" s="241" t="s">
        <v>169</v>
      </c>
      <c r="AU146" s="241" t="s">
        <v>87</v>
      </c>
      <c r="AY146" s="18" t="s">
        <v>166</v>
      </c>
      <c r="BE146" s="242">
        <f>IF(N146="základní",J146,0)</f>
        <v>0</v>
      </c>
      <c r="BF146" s="242">
        <f>IF(N146="snížená",J146,0)</f>
        <v>0</v>
      </c>
      <c r="BG146" s="242">
        <f>IF(N146="zákl. přenesená",J146,0)</f>
        <v>0</v>
      </c>
      <c r="BH146" s="242">
        <f>IF(N146="sníž. přenesená",J146,0)</f>
        <v>0</v>
      </c>
      <c r="BI146" s="242">
        <f>IF(N146="nulová",J146,0)</f>
        <v>0</v>
      </c>
      <c r="BJ146" s="18" t="s">
        <v>174</v>
      </c>
      <c r="BK146" s="242">
        <f>ROUND(I146*H146,2)</f>
        <v>0</v>
      </c>
      <c r="BL146" s="18" t="s">
        <v>203</v>
      </c>
      <c r="BM146" s="241" t="s">
        <v>370</v>
      </c>
    </row>
    <row r="147" s="2" customFormat="1">
      <c r="A147" s="40"/>
      <c r="B147" s="41"/>
      <c r="C147" s="42"/>
      <c r="D147" s="243" t="s">
        <v>176</v>
      </c>
      <c r="E147" s="42"/>
      <c r="F147" s="244" t="s">
        <v>371</v>
      </c>
      <c r="G147" s="42"/>
      <c r="H147" s="42"/>
      <c r="I147" s="150"/>
      <c r="J147" s="42"/>
      <c r="K147" s="42"/>
      <c r="L147" s="46"/>
      <c r="M147" s="245"/>
      <c r="N147" s="246"/>
      <c r="O147" s="87"/>
      <c r="P147" s="87"/>
      <c r="Q147" s="87"/>
      <c r="R147" s="87"/>
      <c r="S147" s="87"/>
      <c r="T147" s="88"/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T147" s="18" t="s">
        <v>176</v>
      </c>
      <c r="AU147" s="18" t="s">
        <v>87</v>
      </c>
    </row>
    <row r="148" s="2" customFormat="1">
      <c r="A148" s="40"/>
      <c r="B148" s="41"/>
      <c r="C148" s="42"/>
      <c r="D148" s="243" t="s">
        <v>178</v>
      </c>
      <c r="E148" s="42"/>
      <c r="F148" s="247" t="s">
        <v>206</v>
      </c>
      <c r="G148" s="42"/>
      <c r="H148" s="42"/>
      <c r="I148" s="150"/>
      <c r="J148" s="42"/>
      <c r="K148" s="42"/>
      <c r="L148" s="46"/>
      <c r="M148" s="245"/>
      <c r="N148" s="246"/>
      <c r="O148" s="87"/>
      <c r="P148" s="87"/>
      <c r="Q148" s="87"/>
      <c r="R148" s="87"/>
      <c r="S148" s="87"/>
      <c r="T148" s="88"/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T148" s="18" t="s">
        <v>178</v>
      </c>
      <c r="AU148" s="18" t="s">
        <v>87</v>
      </c>
    </row>
    <row r="149" s="13" customFormat="1">
      <c r="A149" s="13"/>
      <c r="B149" s="248"/>
      <c r="C149" s="249"/>
      <c r="D149" s="243" t="s">
        <v>187</v>
      </c>
      <c r="E149" s="250" t="s">
        <v>39</v>
      </c>
      <c r="F149" s="251" t="s">
        <v>372</v>
      </c>
      <c r="G149" s="249"/>
      <c r="H149" s="252">
        <v>13992</v>
      </c>
      <c r="I149" s="253"/>
      <c r="J149" s="249"/>
      <c r="K149" s="249"/>
      <c r="L149" s="254"/>
      <c r="M149" s="255"/>
      <c r="N149" s="256"/>
      <c r="O149" s="256"/>
      <c r="P149" s="256"/>
      <c r="Q149" s="256"/>
      <c r="R149" s="256"/>
      <c r="S149" s="256"/>
      <c r="T149" s="257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58" t="s">
        <v>187</v>
      </c>
      <c r="AU149" s="258" t="s">
        <v>87</v>
      </c>
      <c r="AV149" s="13" t="s">
        <v>89</v>
      </c>
      <c r="AW149" s="13" t="s">
        <v>41</v>
      </c>
      <c r="AX149" s="13" t="s">
        <v>80</v>
      </c>
      <c r="AY149" s="258" t="s">
        <v>166</v>
      </c>
    </row>
    <row r="150" s="14" customFormat="1">
      <c r="A150" s="14"/>
      <c r="B150" s="259"/>
      <c r="C150" s="260"/>
      <c r="D150" s="243" t="s">
        <v>187</v>
      </c>
      <c r="E150" s="261" t="s">
        <v>39</v>
      </c>
      <c r="F150" s="262" t="s">
        <v>190</v>
      </c>
      <c r="G150" s="260"/>
      <c r="H150" s="263">
        <v>13992</v>
      </c>
      <c r="I150" s="264"/>
      <c r="J150" s="260"/>
      <c r="K150" s="260"/>
      <c r="L150" s="265"/>
      <c r="M150" s="266"/>
      <c r="N150" s="267"/>
      <c r="O150" s="267"/>
      <c r="P150" s="267"/>
      <c r="Q150" s="267"/>
      <c r="R150" s="267"/>
      <c r="S150" s="267"/>
      <c r="T150" s="268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69" t="s">
        <v>187</v>
      </c>
      <c r="AU150" s="269" t="s">
        <v>87</v>
      </c>
      <c r="AV150" s="14" t="s">
        <v>174</v>
      </c>
      <c r="AW150" s="14" t="s">
        <v>41</v>
      </c>
      <c r="AX150" s="14" t="s">
        <v>87</v>
      </c>
      <c r="AY150" s="269" t="s">
        <v>166</v>
      </c>
    </row>
    <row r="151" s="2" customFormat="1" ht="21.75" customHeight="1">
      <c r="A151" s="40"/>
      <c r="B151" s="41"/>
      <c r="C151" s="230" t="s">
        <v>273</v>
      </c>
      <c r="D151" s="230" t="s">
        <v>169</v>
      </c>
      <c r="E151" s="231" t="s">
        <v>373</v>
      </c>
      <c r="F151" s="232" t="s">
        <v>374</v>
      </c>
      <c r="G151" s="233" t="s">
        <v>137</v>
      </c>
      <c r="H151" s="234">
        <v>3498</v>
      </c>
      <c r="I151" s="235"/>
      <c r="J151" s="236">
        <f>ROUND(I151*H151,2)</f>
        <v>0</v>
      </c>
      <c r="K151" s="232" t="s">
        <v>173</v>
      </c>
      <c r="L151" s="46"/>
      <c r="M151" s="237" t="s">
        <v>39</v>
      </c>
      <c r="N151" s="238" t="s">
        <v>53</v>
      </c>
      <c r="O151" s="87"/>
      <c r="P151" s="239">
        <f>O151*H151</f>
        <v>0</v>
      </c>
      <c r="Q151" s="239">
        <v>0</v>
      </c>
      <c r="R151" s="239">
        <f>Q151*H151</f>
        <v>0</v>
      </c>
      <c r="S151" s="239">
        <v>0</v>
      </c>
      <c r="T151" s="240">
        <f>S151*H151</f>
        <v>0</v>
      </c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R151" s="241" t="s">
        <v>203</v>
      </c>
      <c r="AT151" s="241" t="s">
        <v>169</v>
      </c>
      <c r="AU151" s="241" t="s">
        <v>87</v>
      </c>
      <c r="AY151" s="18" t="s">
        <v>166</v>
      </c>
      <c r="BE151" s="242">
        <f>IF(N151="základní",J151,0)</f>
        <v>0</v>
      </c>
      <c r="BF151" s="242">
        <f>IF(N151="snížená",J151,0)</f>
        <v>0</v>
      </c>
      <c r="BG151" s="242">
        <f>IF(N151="zákl. přenesená",J151,0)</f>
        <v>0</v>
      </c>
      <c r="BH151" s="242">
        <f>IF(N151="sníž. přenesená",J151,0)</f>
        <v>0</v>
      </c>
      <c r="BI151" s="242">
        <f>IF(N151="nulová",J151,0)</f>
        <v>0</v>
      </c>
      <c r="BJ151" s="18" t="s">
        <v>174</v>
      </c>
      <c r="BK151" s="242">
        <f>ROUND(I151*H151,2)</f>
        <v>0</v>
      </c>
      <c r="BL151" s="18" t="s">
        <v>203</v>
      </c>
      <c r="BM151" s="241" t="s">
        <v>375</v>
      </c>
    </row>
    <row r="152" s="2" customFormat="1">
      <c r="A152" s="40"/>
      <c r="B152" s="41"/>
      <c r="C152" s="42"/>
      <c r="D152" s="243" t="s">
        <v>176</v>
      </c>
      <c r="E152" s="42"/>
      <c r="F152" s="244" t="s">
        <v>376</v>
      </c>
      <c r="G152" s="42"/>
      <c r="H152" s="42"/>
      <c r="I152" s="150"/>
      <c r="J152" s="42"/>
      <c r="K152" s="42"/>
      <c r="L152" s="46"/>
      <c r="M152" s="245"/>
      <c r="N152" s="246"/>
      <c r="O152" s="87"/>
      <c r="P152" s="87"/>
      <c r="Q152" s="87"/>
      <c r="R152" s="87"/>
      <c r="S152" s="87"/>
      <c r="T152" s="88"/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T152" s="18" t="s">
        <v>176</v>
      </c>
      <c r="AU152" s="18" t="s">
        <v>87</v>
      </c>
    </row>
    <row r="153" s="2" customFormat="1">
      <c r="A153" s="40"/>
      <c r="B153" s="41"/>
      <c r="C153" s="42"/>
      <c r="D153" s="243" t="s">
        <v>178</v>
      </c>
      <c r="E153" s="42"/>
      <c r="F153" s="247" t="s">
        <v>377</v>
      </c>
      <c r="G153" s="42"/>
      <c r="H153" s="42"/>
      <c r="I153" s="150"/>
      <c r="J153" s="42"/>
      <c r="K153" s="42"/>
      <c r="L153" s="46"/>
      <c r="M153" s="245"/>
      <c r="N153" s="246"/>
      <c r="O153" s="87"/>
      <c r="P153" s="87"/>
      <c r="Q153" s="87"/>
      <c r="R153" s="87"/>
      <c r="S153" s="87"/>
      <c r="T153" s="88"/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T153" s="18" t="s">
        <v>178</v>
      </c>
      <c r="AU153" s="18" t="s">
        <v>87</v>
      </c>
    </row>
    <row r="154" s="13" customFormat="1">
      <c r="A154" s="13"/>
      <c r="B154" s="248"/>
      <c r="C154" s="249"/>
      <c r="D154" s="243" t="s">
        <v>187</v>
      </c>
      <c r="E154" s="250" t="s">
        <v>39</v>
      </c>
      <c r="F154" s="251" t="s">
        <v>308</v>
      </c>
      <c r="G154" s="249"/>
      <c r="H154" s="252">
        <v>3498</v>
      </c>
      <c r="I154" s="253"/>
      <c r="J154" s="249"/>
      <c r="K154" s="249"/>
      <c r="L154" s="254"/>
      <c r="M154" s="255"/>
      <c r="N154" s="256"/>
      <c r="O154" s="256"/>
      <c r="P154" s="256"/>
      <c r="Q154" s="256"/>
      <c r="R154" s="256"/>
      <c r="S154" s="256"/>
      <c r="T154" s="257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58" t="s">
        <v>187</v>
      </c>
      <c r="AU154" s="258" t="s">
        <v>87</v>
      </c>
      <c r="AV154" s="13" t="s">
        <v>89</v>
      </c>
      <c r="AW154" s="13" t="s">
        <v>41</v>
      </c>
      <c r="AX154" s="13" t="s">
        <v>80</v>
      </c>
      <c r="AY154" s="258" t="s">
        <v>166</v>
      </c>
    </row>
    <row r="155" s="14" customFormat="1">
      <c r="A155" s="14"/>
      <c r="B155" s="259"/>
      <c r="C155" s="260"/>
      <c r="D155" s="243" t="s">
        <v>187</v>
      </c>
      <c r="E155" s="261" t="s">
        <v>39</v>
      </c>
      <c r="F155" s="262" t="s">
        <v>190</v>
      </c>
      <c r="G155" s="260"/>
      <c r="H155" s="263">
        <v>3498</v>
      </c>
      <c r="I155" s="264"/>
      <c r="J155" s="260"/>
      <c r="K155" s="260"/>
      <c r="L155" s="265"/>
      <c r="M155" s="270"/>
      <c r="N155" s="271"/>
      <c r="O155" s="271"/>
      <c r="P155" s="271"/>
      <c r="Q155" s="271"/>
      <c r="R155" s="271"/>
      <c r="S155" s="271"/>
      <c r="T155" s="272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69" t="s">
        <v>187</v>
      </c>
      <c r="AU155" s="269" t="s">
        <v>87</v>
      </c>
      <c r="AV155" s="14" t="s">
        <v>174</v>
      </c>
      <c r="AW155" s="14" t="s">
        <v>41</v>
      </c>
      <c r="AX155" s="14" t="s">
        <v>87</v>
      </c>
      <c r="AY155" s="269" t="s">
        <v>166</v>
      </c>
    </row>
    <row r="156" s="2" customFormat="1" ht="6.96" customHeight="1">
      <c r="A156" s="40"/>
      <c r="B156" s="62"/>
      <c r="C156" s="63"/>
      <c r="D156" s="63"/>
      <c r="E156" s="63"/>
      <c r="F156" s="63"/>
      <c r="G156" s="63"/>
      <c r="H156" s="63"/>
      <c r="I156" s="179"/>
      <c r="J156" s="63"/>
      <c r="K156" s="63"/>
      <c r="L156" s="46"/>
      <c r="M156" s="40"/>
      <c r="O156" s="40"/>
      <c r="P156" s="40"/>
      <c r="Q156" s="40"/>
      <c r="R156" s="40"/>
      <c r="S156" s="40"/>
      <c r="T156" s="40"/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</row>
  </sheetData>
  <sheetProtection sheet="1" autoFilter="0" formatColumns="0" formatRows="0" objects="1" scenarios="1" spinCount="100000" saltValue="euqtlppPoSwNKCuuRWKrgWsd4jB7Nll71kaa+MV57eEwVg9BuP0YGVjLG6WvXB43GbYz4H86aLQp/zCS5PnrKQ==" hashValue="GKTUT/Hs5Cehc+xwMVLwBlTWbXtOzmZsrMjUpROGISc7y4uyg/cJhRvOtfbPbp9u+BwRt22ZyYLVFJUeozLo1g==" algorithmName="SHA-512" password="CC35"/>
  <autoFilter ref="C90:K155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9:H79"/>
    <mergeCell ref="E81:H81"/>
    <mergeCell ref="E83:H8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4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4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112</v>
      </c>
      <c r="AZ2" s="142" t="s">
        <v>378</v>
      </c>
      <c r="BA2" s="142" t="s">
        <v>379</v>
      </c>
      <c r="BB2" s="142" t="s">
        <v>194</v>
      </c>
      <c r="BC2" s="142" t="s">
        <v>380</v>
      </c>
      <c r="BD2" s="142" t="s">
        <v>89</v>
      </c>
    </row>
    <row r="3" hidden="1" s="1" customFormat="1" ht="6.96" customHeight="1">
      <c r="B3" s="143"/>
      <c r="C3" s="144"/>
      <c r="D3" s="144"/>
      <c r="E3" s="144"/>
      <c r="F3" s="144"/>
      <c r="G3" s="144"/>
      <c r="H3" s="144"/>
      <c r="I3" s="145"/>
      <c r="J3" s="144"/>
      <c r="K3" s="144"/>
      <c r="L3" s="21"/>
      <c r="AT3" s="18" t="s">
        <v>89</v>
      </c>
      <c r="AZ3" s="142" t="s">
        <v>381</v>
      </c>
      <c r="BA3" s="142" t="s">
        <v>382</v>
      </c>
      <c r="BB3" s="142" t="s">
        <v>194</v>
      </c>
      <c r="BC3" s="142" t="s">
        <v>383</v>
      </c>
      <c r="BD3" s="142" t="s">
        <v>89</v>
      </c>
    </row>
    <row r="4" hidden="1" s="1" customFormat="1" ht="24.96" customHeight="1">
      <c r="B4" s="21"/>
      <c r="D4" s="146" t="s">
        <v>139</v>
      </c>
      <c r="I4" s="141"/>
      <c r="L4" s="21"/>
      <c r="M4" s="147" t="s">
        <v>10</v>
      </c>
      <c r="AT4" s="18" t="s">
        <v>41</v>
      </c>
      <c r="AZ4" s="142" t="s">
        <v>384</v>
      </c>
      <c r="BA4" s="142" t="s">
        <v>385</v>
      </c>
      <c r="BB4" s="142" t="s">
        <v>194</v>
      </c>
      <c r="BC4" s="142" t="s">
        <v>8</v>
      </c>
      <c r="BD4" s="142" t="s">
        <v>89</v>
      </c>
    </row>
    <row r="5" hidden="1" s="1" customFormat="1" ht="6.96" customHeight="1">
      <c r="B5" s="21"/>
      <c r="I5" s="141"/>
      <c r="L5" s="21"/>
      <c r="AZ5" s="142" t="s">
        <v>386</v>
      </c>
      <c r="BA5" s="142" t="s">
        <v>387</v>
      </c>
      <c r="BB5" s="142" t="s">
        <v>137</v>
      </c>
      <c r="BC5" s="142" t="s">
        <v>388</v>
      </c>
      <c r="BD5" s="142" t="s">
        <v>89</v>
      </c>
    </row>
    <row r="6" hidden="1" s="1" customFormat="1" ht="12" customHeight="1">
      <c r="B6" s="21"/>
      <c r="D6" s="148" t="s">
        <v>16</v>
      </c>
      <c r="I6" s="141"/>
      <c r="L6" s="21"/>
      <c r="AZ6" s="142" t="s">
        <v>389</v>
      </c>
      <c r="BA6" s="142" t="s">
        <v>390</v>
      </c>
      <c r="BB6" s="142" t="s">
        <v>391</v>
      </c>
      <c r="BC6" s="142" t="s">
        <v>167</v>
      </c>
      <c r="BD6" s="142" t="s">
        <v>89</v>
      </c>
    </row>
    <row r="7" hidden="1" s="1" customFormat="1" ht="16.5" customHeight="1">
      <c r="B7" s="21"/>
      <c r="E7" s="149" t="str">
        <f>'Rekapitulace stavby'!K6</f>
        <v>Oprava odvodnění v žst. Kadaň Prunéřov</v>
      </c>
      <c r="F7" s="148"/>
      <c r="G7" s="148"/>
      <c r="H7" s="148"/>
      <c r="I7" s="141"/>
      <c r="L7" s="21"/>
    </row>
    <row r="8" hidden="1" s="1" customFormat="1" ht="12" customHeight="1">
      <c r="B8" s="21"/>
      <c r="D8" s="148" t="s">
        <v>140</v>
      </c>
      <c r="I8" s="141"/>
      <c r="L8" s="21"/>
    </row>
    <row r="9" hidden="1" s="2" customFormat="1" ht="16.5" customHeight="1">
      <c r="A9" s="40"/>
      <c r="B9" s="46"/>
      <c r="C9" s="40"/>
      <c r="D9" s="40"/>
      <c r="E9" s="149" t="s">
        <v>311</v>
      </c>
      <c r="F9" s="40"/>
      <c r="G9" s="40"/>
      <c r="H9" s="40"/>
      <c r="I9" s="150"/>
      <c r="J9" s="40"/>
      <c r="K9" s="40"/>
      <c r="L9" s="151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hidden="1" s="2" customFormat="1" ht="12" customHeight="1">
      <c r="A10" s="40"/>
      <c r="B10" s="46"/>
      <c r="C10" s="40"/>
      <c r="D10" s="148" t="s">
        <v>142</v>
      </c>
      <c r="E10" s="40"/>
      <c r="F10" s="40"/>
      <c r="G10" s="40"/>
      <c r="H10" s="40"/>
      <c r="I10" s="150"/>
      <c r="J10" s="40"/>
      <c r="K10" s="40"/>
      <c r="L10" s="151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hidden="1" s="2" customFormat="1" ht="16.5" customHeight="1">
      <c r="A11" s="40"/>
      <c r="B11" s="46"/>
      <c r="C11" s="40"/>
      <c r="D11" s="40"/>
      <c r="E11" s="152" t="s">
        <v>392</v>
      </c>
      <c r="F11" s="40"/>
      <c r="G11" s="40"/>
      <c r="H11" s="40"/>
      <c r="I11" s="150"/>
      <c r="J11" s="40"/>
      <c r="K11" s="40"/>
      <c r="L11" s="151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hidden="1" s="2" customFormat="1">
      <c r="A12" s="40"/>
      <c r="B12" s="46"/>
      <c r="C12" s="40"/>
      <c r="D12" s="40"/>
      <c r="E12" s="40"/>
      <c r="F12" s="40"/>
      <c r="G12" s="40"/>
      <c r="H12" s="40"/>
      <c r="I12" s="150"/>
      <c r="J12" s="40"/>
      <c r="K12" s="40"/>
      <c r="L12" s="151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hidden="1" s="2" customFormat="1" ht="12" customHeight="1">
      <c r="A13" s="40"/>
      <c r="B13" s="46"/>
      <c r="C13" s="40"/>
      <c r="D13" s="148" t="s">
        <v>18</v>
      </c>
      <c r="E13" s="40"/>
      <c r="F13" s="136" t="s">
        <v>39</v>
      </c>
      <c r="G13" s="40"/>
      <c r="H13" s="40"/>
      <c r="I13" s="153" t="s">
        <v>20</v>
      </c>
      <c r="J13" s="136" t="s">
        <v>39</v>
      </c>
      <c r="K13" s="40"/>
      <c r="L13" s="151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hidden="1" s="2" customFormat="1" ht="12" customHeight="1">
      <c r="A14" s="40"/>
      <c r="B14" s="46"/>
      <c r="C14" s="40"/>
      <c r="D14" s="148" t="s">
        <v>22</v>
      </c>
      <c r="E14" s="40"/>
      <c r="F14" s="136" t="s">
        <v>23</v>
      </c>
      <c r="G14" s="40"/>
      <c r="H14" s="40"/>
      <c r="I14" s="153" t="s">
        <v>24</v>
      </c>
      <c r="J14" s="154" t="str">
        <f>'Rekapitulace stavby'!AN8</f>
        <v>21. 4. 2020</v>
      </c>
      <c r="K14" s="40"/>
      <c r="L14" s="151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hidden="1" s="2" customFormat="1" ht="10.8" customHeight="1">
      <c r="A15" s="40"/>
      <c r="B15" s="46"/>
      <c r="C15" s="40"/>
      <c r="D15" s="40"/>
      <c r="E15" s="40"/>
      <c r="F15" s="40"/>
      <c r="G15" s="40"/>
      <c r="H15" s="40"/>
      <c r="I15" s="150"/>
      <c r="J15" s="40"/>
      <c r="K15" s="40"/>
      <c r="L15" s="151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hidden="1" s="2" customFormat="1" ht="12" customHeight="1">
      <c r="A16" s="40"/>
      <c r="B16" s="46"/>
      <c r="C16" s="40"/>
      <c r="D16" s="148" t="s">
        <v>30</v>
      </c>
      <c r="E16" s="40"/>
      <c r="F16" s="40"/>
      <c r="G16" s="40"/>
      <c r="H16" s="40"/>
      <c r="I16" s="153" t="s">
        <v>31</v>
      </c>
      <c r="J16" s="136" t="s">
        <v>32</v>
      </c>
      <c r="K16" s="40"/>
      <c r="L16" s="151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hidden="1" s="2" customFormat="1" ht="18" customHeight="1">
      <c r="A17" s="40"/>
      <c r="B17" s="46"/>
      <c r="C17" s="40"/>
      <c r="D17" s="40"/>
      <c r="E17" s="136" t="s">
        <v>33</v>
      </c>
      <c r="F17" s="40"/>
      <c r="G17" s="40"/>
      <c r="H17" s="40"/>
      <c r="I17" s="153" t="s">
        <v>34</v>
      </c>
      <c r="J17" s="136" t="s">
        <v>35</v>
      </c>
      <c r="K17" s="40"/>
      <c r="L17" s="151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hidden="1" s="2" customFormat="1" ht="6.96" customHeight="1">
      <c r="A18" s="40"/>
      <c r="B18" s="46"/>
      <c r="C18" s="40"/>
      <c r="D18" s="40"/>
      <c r="E18" s="40"/>
      <c r="F18" s="40"/>
      <c r="G18" s="40"/>
      <c r="H18" s="40"/>
      <c r="I18" s="150"/>
      <c r="J18" s="40"/>
      <c r="K18" s="40"/>
      <c r="L18" s="151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hidden="1" s="2" customFormat="1" ht="12" customHeight="1">
      <c r="A19" s="40"/>
      <c r="B19" s="46"/>
      <c r="C19" s="40"/>
      <c r="D19" s="148" t="s">
        <v>36</v>
      </c>
      <c r="E19" s="40"/>
      <c r="F19" s="40"/>
      <c r="G19" s="40"/>
      <c r="H19" s="40"/>
      <c r="I19" s="153" t="s">
        <v>31</v>
      </c>
      <c r="J19" s="34" t="str">
        <f>'Rekapitulace stavby'!AN13</f>
        <v>Vyplň údaj</v>
      </c>
      <c r="K19" s="40"/>
      <c r="L19" s="151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hidden="1" s="2" customFormat="1" ht="18" customHeight="1">
      <c r="A20" s="40"/>
      <c r="B20" s="46"/>
      <c r="C20" s="40"/>
      <c r="D20" s="40"/>
      <c r="E20" s="34" t="str">
        <f>'Rekapitulace stavby'!E14</f>
        <v>Vyplň údaj</v>
      </c>
      <c r="F20" s="136"/>
      <c r="G20" s="136"/>
      <c r="H20" s="136"/>
      <c r="I20" s="153" t="s">
        <v>34</v>
      </c>
      <c r="J20" s="34" t="str">
        <f>'Rekapitulace stavby'!AN14</f>
        <v>Vyplň údaj</v>
      </c>
      <c r="K20" s="40"/>
      <c r="L20" s="151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hidden="1" s="2" customFormat="1" ht="6.96" customHeight="1">
      <c r="A21" s="40"/>
      <c r="B21" s="46"/>
      <c r="C21" s="40"/>
      <c r="D21" s="40"/>
      <c r="E21" s="40"/>
      <c r="F21" s="40"/>
      <c r="G21" s="40"/>
      <c r="H21" s="40"/>
      <c r="I21" s="150"/>
      <c r="J21" s="40"/>
      <c r="K21" s="40"/>
      <c r="L21" s="151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hidden="1" s="2" customFormat="1" ht="12" customHeight="1">
      <c r="A22" s="40"/>
      <c r="B22" s="46"/>
      <c r="C22" s="40"/>
      <c r="D22" s="148" t="s">
        <v>38</v>
      </c>
      <c r="E22" s="40"/>
      <c r="F22" s="40"/>
      <c r="G22" s="40"/>
      <c r="H22" s="40"/>
      <c r="I22" s="153" t="s">
        <v>31</v>
      </c>
      <c r="J22" s="136" t="str">
        <f>IF('Rekapitulace stavby'!AN16="","",'Rekapitulace stavby'!AN16)</f>
        <v/>
      </c>
      <c r="K22" s="40"/>
      <c r="L22" s="151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hidden="1" s="2" customFormat="1" ht="18" customHeight="1">
      <c r="A23" s="40"/>
      <c r="B23" s="46"/>
      <c r="C23" s="40"/>
      <c r="D23" s="40"/>
      <c r="E23" s="136" t="str">
        <f>IF('Rekapitulace stavby'!E17="","",'Rekapitulace stavby'!E17)</f>
        <v xml:space="preserve"> </v>
      </c>
      <c r="F23" s="40"/>
      <c r="G23" s="40"/>
      <c r="H23" s="40"/>
      <c r="I23" s="153" t="s">
        <v>34</v>
      </c>
      <c r="J23" s="136" t="str">
        <f>IF('Rekapitulace stavby'!AN17="","",'Rekapitulace stavby'!AN17)</f>
        <v/>
      </c>
      <c r="K23" s="40"/>
      <c r="L23" s="151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hidden="1" s="2" customFormat="1" ht="6.96" customHeight="1">
      <c r="A24" s="40"/>
      <c r="B24" s="46"/>
      <c r="C24" s="40"/>
      <c r="D24" s="40"/>
      <c r="E24" s="40"/>
      <c r="F24" s="40"/>
      <c r="G24" s="40"/>
      <c r="H24" s="40"/>
      <c r="I24" s="150"/>
      <c r="J24" s="40"/>
      <c r="K24" s="40"/>
      <c r="L24" s="151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hidden="1" s="2" customFormat="1" ht="12" customHeight="1">
      <c r="A25" s="40"/>
      <c r="B25" s="46"/>
      <c r="C25" s="40"/>
      <c r="D25" s="148" t="s">
        <v>42</v>
      </c>
      <c r="E25" s="40"/>
      <c r="F25" s="40"/>
      <c r="G25" s="40"/>
      <c r="H25" s="40"/>
      <c r="I25" s="153" t="s">
        <v>31</v>
      </c>
      <c r="J25" s="136" t="s">
        <v>39</v>
      </c>
      <c r="K25" s="40"/>
      <c r="L25" s="151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hidden="1" s="2" customFormat="1" ht="18" customHeight="1">
      <c r="A26" s="40"/>
      <c r="B26" s="46"/>
      <c r="C26" s="40"/>
      <c r="D26" s="40"/>
      <c r="E26" s="136" t="s">
        <v>43</v>
      </c>
      <c r="F26" s="40"/>
      <c r="G26" s="40"/>
      <c r="H26" s="40"/>
      <c r="I26" s="153" t="s">
        <v>34</v>
      </c>
      <c r="J26" s="136" t="s">
        <v>39</v>
      </c>
      <c r="K26" s="40"/>
      <c r="L26" s="151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hidden="1" s="2" customFormat="1" ht="6.96" customHeight="1">
      <c r="A27" s="40"/>
      <c r="B27" s="46"/>
      <c r="C27" s="40"/>
      <c r="D27" s="40"/>
      <c r="E27" s="40"/>
      <c r="F27" s="40"/>
      <c r="G27" s="40"/>
      <c r="H27" s="40"/>
      <c r="I27" s="150"/>
      <c r="J27" s="40"/>
      <c r="K27" s="40"/>
      <c r="L27" s="151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hidden="1" s="2" customFormat="1" ht="12" customHeight="1">
      <c r="A28" s="40"/>
      <c r="B28" s="46"/>
      <c r="C28" s="40"/>
      <c r="D28" s="148" t="s">
        <v>44</v>
      </c>
      <c r="E28" s="40"/>
      <c r="F28" s="40"/>
      <c r="G28" s="40"/>
      <c r="H28" s="40"/>
      <c r="I28" s="150"/>
      <c r="J28" s="40"/>
      <c r="K28" s="40"/>
      <c r="L28" s="151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hidden="1" s="8" customFormat="1" ht="83.25" customHeight="1">
      <c r="A29" s="155"/>
      <c r="B29" s="156"/>
      <c r="C29" s="155"/>
      <c r="D29" s="155"/>
      <c r="E29" s="157" t="s">
        <v>45</v>
      </c>
      <c r="F29" s="157"/>
      <c r="G29" s="157"/>
      <c r="H29" s="157"/>
      <c r="I29" s="158"/>
      <c r="J29" s="155"/>
      <c r="K29" s="155"/>
      <c r="L29" s="159"/>
      <c r="S29" s="155"/>
      <c r="T29" s="155"/>
      <c r="U29" s="155"/>
      <c r="V29" s="155"/>
      <c r="W29" s="155"/>
      <c r="X29" s="155"/>
      <c r="Y29" s="155"/>
      <c r="Z29" s="155"/>
      <c r="AA29" s="155"/>
      <c r="AB29" s="155"/>
      <c r="AC29" s="155"/>
      <c r="AD29" s="155"/>
      <c r="AE29" s="155"/>
    </row>
    <row r="30" hidden="1" s="2" customFormat="1" ht="6.96" customHeight="1">
      <c r="A30" s="40"/>
      <c r="B30" s="46"/>
      <c r="C30" s="40"/>
      <c r="D30" s="40"/>
      <c r="E30" s="40"/>
      <c r="F30" s="40"/>
      <c r="G30" s="40"/>
      <c r="H30" s="40"/>
      <c r="I30" s="150"/>
      <c r="J30" s="40"/>
      <c r="K30" s="40"/>
      <c r="L30" s="151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hidden="1" s="2" customFormat="1" ht="6.96" customHeight="1">
      <c r="A31" s="40"/>
      <c r="B31" s="46"/>
      <c r="C31" s="40"/>
      <c r="D31" s="160"/>
      <c r="E31" s="160"/>
      <c r="F31" s="160"/>
      <c r="G31" s="160"/>
      <c r="H31" s="160"/>
      <c r="I31" s="161"/>
      <c r="J31" s="160"/>
      <c r="K31" s="160"/>
      <c r="L31" s="151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hidden="1" s="2" customFormat="1" ht="25.44" customHeight="1">
      <c r="A32" s="40"/>
      <c r="B32" s="46"/>
      <c r="C32" s="40"/>
      <c r="D32" s="162" t="s">
        <v>46</v>
      </c>
      <c r="E32" s="40"/>
      <c r="F32" s="40"/>
      <c r="G32" s="40"/>
      <c r="H32" s="40"/>
      <c r="I32" s="150"/>
      <c r="J32" s="163">
        <f>ROUND(J88, 2)</f>
        <v>0</v>
      </c>
      <c r="K32" s="40"/>
      <c r="L32" s="151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hidden="1" s="2" customFormat="1" ht="6.96" customHeight="1">
      <c r="A33" s="40"/>
      <c r="B33" s="46"/>
      <c r="C33" s="40"/>
      <c r="D33" s="160"/>
      <c r="E33" s="160"/>
      <c r="F33" s="160"/>
      <c r="G33" s="160"/>
      <c r="H33" s="160"/>
      <c r="I33" s="161"/>
      <c r="J33" s="160"/>
      <c r="K33" s="160"/>
      <c r="L33" s="151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hidden="1" s="2" customFormat="1" ht="14.4" customHeight="1">
      <c r="A34" s="40"/>
      <c r="B34" s="46"/>
      <c r="C34" s="40"/>
      <c r="D34" s="40"/>
      <c r="E34" s="40"/>
      <c r="F34" s="164" t="s">
        <v>48</v>
      </c>
      <c r="G34" s="40"/>
      <c r="H34" s="40"/>
      <c r="I34" s="165" t="s">
        <v>47</v>
      </c>
      <c r="J34" s="164" t="s">
        <v>49</v>
      </c>
      <c r="K34" s="40"/>
      <c r="L34" s="151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166" t="s">
        <v>50</v>
      </c>
      <c r="E35" s="148" t="s">
        <v>51</v>
      </c>
      <c r="F35" s="167">
        <f>ROUND((SUM(BE88:BE151)),  2)</f>
        <v>0</v>
      </c>
      <c r="G35" s="40"/>
      <c r="H35" s="40"/>
      <c r="I35" s="168">
        <v>0.20999999999999999</v>
      </c>
      <c r="J35" s="167">
        <f>ROUND(((SUM(BE88:BE151))*I35),  2)</f>
        <v>0</v>
      </c>
      <c r="K35" s="40"/>
      <c r="L35" s="151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48" t="s">
        <v>52</v>
      </c>
      <c r="F36" s="167">
        <f>ROUND((SUM(BF88:BF151)),  2)</f>
        <v>0</v>
      </c>
      <c r="G36" s="40"/>
      <c r="H36" s="40"/>
      <c r="I36" s="168">
        <v>0.14999999999999999</v>
      </c>
      <c r="J36" s="167">
        <f>ROUND(((SUM(BF88:BF151))*I36),  2)</f>
        <v>0</v>
      </c>
      <c r="K36" s="40"/>
      <c r="L36" s="151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148" t="s">
        <v>50</v>
      </c>
      <c r="E37" s="148" t="s">
        <v>53</v>
      </c>
      <c r="F37" s="167">
        <f>ROUND((SUM(BG88:BG151)),  2)</f>
        <v>0</v>
      </c>
      <c r="G37" s="40"/>
      <c r="H37" s="40"/>
      <c r="I37" s="168">
        <v>0.20999999999999999</v>
      </c>
      <c r="J37" s="167">
        <f>0</f>
        <v>0</v>
      </c>
      <c r="K37" s="40"/>
      <c r="L37" s="151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hidden="1" s="2" customFormat="1" ht="14.4" customHeight="1">
      <c r="A38" s="40"/>
      <c r="B38" s="46"/>
      <c r="C38" s="40"/>
      <c r="D38" s="40"/>
      <c r="E38" s="148" t="s">
        <v>54</v>
      </c>
      <c r="F38" s="167">
        <f>ROUND((SUM(BH88:BH151)),  2)</f>
        <v>0</v>
      </c>
      <c r="G38" s="40"/>
      <c r="H38" s="40"/>
      <c r="I38" s="168">
        <v>0.14999999999999999</v>
      </c>
      <c r="J38" s="167">
        <f>0</f>
        <v>0</v>
      </c>
      <c r="K38" s="40"/>
      <c r="L38" s="151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8" t="s">
        <v>55</v>
      </c>
      <c r="F39" s="167">
        <f>ROUND((SUM(BI88:BI151)),  2)</f>
        <v>0</v>
      </c>
      <c r="G39" s="40"/>
      <c r="H39" s="40"/>
      <c r="I39" s="168">
        <v>0</v>
      </c>
      <c r="J39" s="167">
        <f>0</f>
        <v>0</v>
      </c>
      <c r="K39" s="40"/>
      <c r="L39" s="151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hidden="1" s="2" customFormat="1" ht="6.96" customHeight="1">
      <c r="A40" s="40"/>
      <c r="B40" s="46"/>
      <c r="C40" s="40"/>
      <c r="D40" s="40"/>
      <c r="E40" s="40"/>
      <c r="F40" s="40"/>
      <c r="G40" s="40"/>
      <c r="H40" s="40"/>
      <c r="I40" s="150"/>
      <c r="J40" s="40"/>
      <c r="K40" s="40"/>
      <c r="L40" s="151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hidden="1" s="2" customFormat="1" ht="25.44" customHeight="1">
      <c r="A41" s="40"/>
      <c r="B41" s="46"/>
      <c r="C41" s="169"/>
      <c r="D41" s="170" t="s">
        <v>56</v>
      </c>
      <c r="E41" s="171"/>
      <c r="F41" s="171"/>
      <c r="G41" s="172" t="s">
        <v>57</v>
      </c>
      <c r="H41" s="173" t="s">
        <v>58</v>
      </c>
      <c r="I41" s="174"/>
      <c r="J41" s="175">
        <f>SUM(J32:J39)</f>
        <v>0</v>
      </c>
      <c r="K41" s="176"/>
      <c r="L41" s="151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hidden="1" s="2" customFormat="1" ht="14.4" customHeight="1">
      <c r="A42" s="40"/>
      <c r="B42" s="177"/>
      <c r="C42" s="178"/>
      <c r="D42" s="178"/>
      <c r="E42" s="178"/>
      <c r="F42" s="178"/>
      <c r="G42" s="178"/>
      <c r="H42" s="178"/>
      <c r="I42" s="179"/>
      <c r="J42" s="178"/>
      <c r="K42" s="178"/>
      <c r="L42" s="151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3" hidden="1"/>
    <row r="44" hidden="1"/>
    <row r="45" hidden="1"/>
    <row r="46" hidden="1" s="2" customFormat="1" ht="6.96" customHeight="1">
      <c r="A46" s="40"/>
      <c r="B46" s="180"/>
      <c r="C46" s="181"/>
      <c r="D46" s="181"/>
      <c r="E46" s="181"/>
      <c r="F46" s="181"/>
      <c r="G46" s="181"/>
      <c r="H46" s="181"/>
      <c r="I46" s="182"/>
      <c r="J46" s="181"/>
      <c r="K46" s="181"/>
      <c r="L46" s="151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hidden="1" s="2" customFormat="1" ht="24.96" customHeight="1">
      <c r="A47" s="40"/>
      <c r="B47" s="41"/>
      <c r="C47" s="24" t="s">
        <v>144</v>
      </c>
      <c r="D47" s="42"/>
      <c r="E47" s="42"/>
      <c r="F47" s="42"/>
      <c r="G47" s="42"/>
      <c r="H47" s="42"/>
      <c r="I47" s="150"/>
      <c r="J47" s="42"/>
      <c r="K47" s="42"/>
      <c r="L47" s="151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hidden="1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150"/>
      <c r="J48" s="42"/>
      <c r="K48" s="42"/>
      <c r="L48" s="151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hidden="1" s="2" customFormat="1" ht="12" customHeight="1">
      <c r="A49" s="40"/>
      <c r="B49" s="41"/>
      <c r="C49" s="33" t="s">
        <v>16</v>
      </c>
      <c r="D49" s="42"/>
      <c r="E49" s="42"/>
      <c r="F49" s="42"/>
      <c r="G49" s="42"/>
      <c r="H49" s="42"/>
      <c r="I49" s="150"/>
      <c r="J49" s="42"/>
      <c r="K49" s="42"/>
      <c r="L49" s="151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hidden="1" s="2" customFormat="1" ht="16.5" customHeight="1">
      <c r="A50" s="40"/>
      <c r="B50" s="41"/>
      <c r="C50" s="42"/>
      <c r="D50" s="42"/>
      <c r="E50" s="183" t="str">
        <f>E7</f>
        <v>Oprava odvodnění v žst. Kadaň Prunéřov</v>
      </c>
      <c r="F50" s="33"/>
      <c r="G50" s="33"/>
      <c r="H50" s="33"/>
      <c r="I50" s="150"/>
      <c r="J50" s="42"/>
      <c r="K50" s="42"/>
      <c r="L50" s="151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hidden="1" s="1" customFormat="1" ht="12" customHeight="1">
      <c r="B51" s="22"/>
      <c r="C51" s="33" t="s">
        <v>140</v>
      </c>
      <c r="D51" s="23"/>
      <c r="E51" s="23"/>
      <c r="F51" s="23"/>
      <c r="G51" s="23"/>
      <c r="H51" s="23"/>
      <c r="I51" s="141"/>
      <c r="J51" s="23"/>
      <c r="K51" s="23"/>
      <c r="L51" s="21"/>
    </row>
    <row r="52" hidden="1" s="2" customFormat="1" ht="16.5" customHeight="1">
      <c r="A52" s="40"/>
      <c r="B52" s="41"/>
      <c r="C52" s="42"/>
      <c r="D52" s="42"/>
      <c r="E52" s="183" t="s">
        <v>311</v>
      </c>
      <c r="F52" s="42"/>
      <c r="G52" s="42"/>
      <c r="H52" s="42"/>
      <c r="I52" s="150"/>
      <c r="J52" s="42"/>
      <c r="K52" s="42"/>
      <c r="L52" s="151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hidden="1" s="2" customFormat="1" ht="12" customHeight="1">
      <c r="A53" s="40"/>
      <c r="B53" s="41"/>
      <c r="C53" s="33" t="s">
        <v>142</v>
      </c>
      <c r="D53" s="42"/>
      <c r="E53" s="42"/>
      <c r="F53" s="42"/>
      <c r="G53" s="42"/>
      <c r="H53" s="42"/>
      <c r="I53" s="150"/>
      <c r="J53" s="42"/>
      <c r="K53" s="42"/>
      <c r="L53" s="151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hidden="1" s="2" customFormat="1" ht="16.5" customHeight="1">
      <c r="A54" s="40"/>
      <c r="B54" s="41"/>
      <c r="C54" s="42"/>
      <c r="D54" s="42"/>
      <c r="E54" s="72" t="str">
        <f>E11</f>
        <v>Č32 - Odstranění pařezů</v>
      </c>
      <c r="F54" s="42"/>
      <c r="G54" s="42"/>
      <c r="H54" s="42"/>
      <c r="I54" s="150"/>
      <c r="J54" s="42"/>
      <c r="K54" s="42"/>
      <c r="L54" s="151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hidden="1" s="2" customFormat="1" ht="6.96" customHeight="1">
      <c r="A55" s="40"/>
      <c r="B55" s="41"/>
      <c r="C55" s="42"/>
      <c r="D55" s="42"/>
      <c r="E55" s="42"/>
      <c r="F55" s="42"/>
      <c r="G55" s="42"/>
      <c r="H55" s="42"/>
      <c r="I55" s="150"/>
      <c r="J55" s="42"/>
      <c r="K55" s="42"/>
      <c r="L55" s="151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hidden="1" s="2" customFormat="1" ht="12" customHeight="1">
      <c r="A56" s="40"/>
      <c r="B56" s="41"/>
      <c r="C56" s="33" t="s">
        <v>22</v>
      </c>
      <c r="D56" s="42"/>
      <c r="E56" s="42"/>
      <c r="F56" s="28" t="str">
        <f>F14</f>
        <v>TO Kadaň</v>
      </c>
      <c r="G56" s="42"/>
      <c r="H56" s="42"/>
      <c r="I56" s="153" t="s">
        <v>24</v>
      </c>
      <c r="J56" s="75" t="str">
        <f>IF(J14="","",J14)</f>
        <v>21. 4. 2020</v>
      </c>
      <c r="K56" s="42"/>
      <c r="L56" s="151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hidden="1" s="2" customFormat="1" ht="6.96" customHeight="1">
      <c r="A57" s="40"/>
      <c r="B57" s="41"/>
      <c r="C57" s="42"/>
      <c r="D57" s="42"/>
      <c r="E57" s="42"/>
      <c r="F57" s="42"/>
      <c r="G57" s="42"/>
      <c r="H57" s="42"/>
      <c r="I57" s="150"/>
      <c r="J57" s="42"/>
      <c r="K57" s="42"/>
      <c r="L57" s="151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hidden="1" s="2" customFormat="1" ht="15.15" customHeight="1">
      <c r="A58" s="40"/>
      <c r="B58" s="41"/>
      <c r="C58" s="33" t="s">
        <v>30</v>
      </c>
      <c r="D58" s="42"/>
      <c r="E58" s="42"/>
      <c r="F58" s="28" t="str">
        <f>E17</f>
        <v>Správa železnic s.o., OŘ UNL, ST Most</v>
      </c>
      <c r="G58" s="42"/>
      <c r="H58" s="42"/>
      <c r="I58" s="153" t="s">
        <v>38</v>
      </c>
      <c r="J58" s="38" t="str">
        <f>E23</f>
        <v xml:space="preserve"> </v>
      </c>
      <c r="K58" s="42"/>
      <c r="L58" s="151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hidden="1" s="2" customFormat="1" ht="40.05" customHeight="1">
      <c r="A59" s="40"/>
      <c r="B59" s="41"/>
      <c r="C59" s="33" t="s">
        <v>36</v>
      </c>
      <c r="D59" s="42"/>
      <c r="E59" s="42"/>
      <c r="F59" s="28" t="str">
        <f>IF(E20="","",E20)</f>
        <v>Vyplň údaj</v>
      </c>
      <c r="G59" s="42"/>
      <c r="H59" s="42"/>
      <c r="I59" s="153" t="s">
        <v>42</v>
      </c>
      <c r="J59" s="38" t="str">
        <f>E26</f>
        <v>Ing. Horák Jiří, horak@szdc.cz, +420 602155923</v>
      </c>
      <c r="K59" s="42"/>
      <c r="L59" s="151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hidden="1" s="2" customFormat="1" ht="10.32" customHeight="1">
      <c r="A60" s="40"/>
      <c r="B60" s="41"/>
      <c r="C60" s="42"/>
      <c r="D60" s="42"/>
      <c r="E60" s="42"/>
      <c r="F60" s="42"/>
      <c r="G60" s="42"/>
      <c r="H60" s="42"/>
      <c r="I60" s="150"/>
      <c r="J60" s="42"/>
      <c r="K60" s="42"/>
      <c r="L60" s="151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hidden="1" s="2" customFormat="1" ht="29.28" customHeight="1">
      <c r="A61" s="40"/>
      <c r="B61" s="41"/>
      <c r="C61" s="184" t="s">
        <v>145</v>
      </c>
      <c r="D61" s="185"/>
      <c r="E61" s="185"/>
      <c r="F61" s="185"/>
      <c r="G61" s="185"/>
      <c r="H61" s="185"/>
      <c r="I61" s="186"/>
      <c r="J61" s="187" t="s">
        <v>146</v>
      </c>
      <c r="K61" s="185"/>
      <c r="L61" s="151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hidden="1" s="2" customFormat="1" ht="10.32" customHeight="1">
      <c r="A62" s="40"/>
      <c r="B62" s="41"/>
      <c r="C62" s="42"/>
      <c r="D62" s="42"/>
      <c r="E62" s="42"/>
      <c r="F62" s="42"/>
      <c r="G62" s="42"/>
      <c r="H62" s="42"/>
      <c r="I62" s="150"/>
      <c r="J62" s="42"/>
      <c r="K62" s="42"/>
      <c r="L62" s="151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hidden="1" s="2" customFormat="1" ht="22.8" customHeight="1">
      <c r="A63" s="40"/>
      <c r="B63" s="41"/>
      <c r="C63" s="188" t="s">
        <v>78</v>
      </c>
      <c r="D63" s="42"/>
      <c r="E63" s="42"/>
      <c r="F63" s="42"/>
      <c r="G63" s="42"/>
      <c r="H63" s="42"/>
      <c r="I63" s="150"/>
      <c r="J63" s="105">
        <f>J88</f>
        <v>0</v>
      </c>
      <c r="K63" s="42"/>
      <c r="L63" s="151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  <c r="AU63" s="18" t="s">
        <v>147</v>
      </c>
    </row>
    <row r="64" hidden="1" s="9" customFormat="1" ht="24.96" customHeight="1">
      <c r="A64" s="9"/>
      <c r="B64" s="189"/>
      <c r="C64" s="190"/>
      <c r="D64" s="191" t="s">
        <v>148</v>
      </c>
      <c r="E64" s="192"/>
      <c r="F64" s="192"/>
      <c r="G64" s="192"/>
      <c r="H64" s="192"/>
      <c r="I64" s="193"/>
      <c r="J64" s="194">
        <f>J89</f>
        <v>0</v>
      </c>
      <c r="K64" s="190"/>
      <c r="L64" s="195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hidden="1" s="10" customFormat="1" ht="19.92" customHeight="1">
      <c r="A65" s="10"/>
      <c r="B65" s="196"/>
      <c r="C65" s="128"/>
      <c r="D65" s="197" t="s">
        <v>313</v>
      </c>
      <c r="E65" s="198"/>
      <c r="F65" s="198"/>
      <c r="G65" s="198"/>
      <c r="H65" s="198"/>
      <c r="I65" s="199"/>
      <c r="J65" s="200">
        <f>J90</f>
        <v>0</v>
      </c>
      <c r="K65" s="128"/>
      <c r="L65" s="201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hidden="1" s="9" customFormat="1" ht="24.96" customHeight="1">
      <c r="A66" s="9"/>
      <c r="B66" s="189"/>
      <c r="C66" s="190"/>
      <c r="D66" s="191" t="s">
        <v>150</v>
      </c>
      <c r="E66" s="192"/>
      <c r="F66" s="192"/>
      <c r="G66" s="192"/>
      <c r="H66" s="192"/>
      <c r="I66" s="193"/>
      <c r="J66" s="194">
        <f>J132</f>
        <v>0</v>
      </c>
      <c r="K66" s="190"/>
      <c r="L66" s="195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hidden="1" s="2" customFormat="1" ht="21.84" customHeight="1">
      <c r="A67" s="40"/>
      <c r="B67" s="41"/>
      <c r="C67" s="42"/>
      <c r="D67" s="42"/>
      <c r="E67" s="42"/>
      <c r="F67" s="42"/>
      <c r="G67" s="42"/>
      <c r="H67" s="42"/>
      <c r="I67" s="150"/>
      <c r="J67" s="42"/>
      <c r="K67" s="42"/>
      <c r="L67" s="151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</row>
    <row r="68" hidden="1" s="2" customFormat="1" ht="6.96" customHeight="1">
      <c r="A68" s="40"/>
      <c r="B68" s="62"/>
      <c r="C68" s="63"/>
      <c r="D68" s="63"/>
      <c r="E68" s="63"/>
      <c r="F68" s="63"/>
      <c r="G68" s="63"/>
      <c r="H68" s="63"/>
      <c r="I68" s="179"/>
      <c r="J68" s="63"/>
      <c r="K68" s="63"/>
      <c r="L68" s="151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</row>
    <row r="69" hidden="1"/>
    <row r="70" hidden="1"/>
    <row r="71" hidden="1"/>
    <row r="72" s="2" customFormat="1" ht="6.96" customHeight="1">
      <c r="A72" s="40"/>
      <c r="B72" s="64"/>
      <c r="C72" s="65"/>
      <c r="D72" s="65"/>
      <c r="E72" s="65"/>
      <c r="F72" s="65"/>
      <c r="G72" s="65"/>
      <c r="H72" s="65"/>
      <c r="I72" s="182"/>
      <c r="J72" s="65"/>
      <c r="K72" s="65"/>
      <c r="L72" s="151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24.96" customHeight="1">
      <c r="A73" s="40"/>
      <c r="B73" s="41"/>
      <c r="C73" s="24" t="s">
        <v>151</v>
      </c>
      <c r="D73" s="42"/>
      <c r="E73" s="42"/>
      <c r="F73" s="42"/>
      <c r="G73" s="42"/>
      <c r="H73" s="42"/>
      <c r="I73" s="150"/>
      <c r="J73" s="42"/>
      <c r="K73" s="42"/>
      <c r="L73" s="151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6.96" customHeight="1">
      <c r="A74" s="40"/>
      <c r="B74" s="41"/>
      <c r="C74" s="42"/>
      <c r="D74" s="42"/>
      <c r="E74" s="42"/>
      <c r="F74" s="42"/>
      <c r="G74" s="42"/>
      <c r="H74" s="42"/>
      <c r="I74" s="150"/>
      <c r="J74" s="42"/>
      <c r="K74" s="42"/>
      <c r="L74" s="151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2" customHeight="1">
      <c r="A75" s="40"/>
      <c r="B75" s="41"/>
      <c r="C75" s="33" t="s">
        <v>16</v>
      </c>
      <c r="D75" s="42"/>
      <c r="E75" s="42"/>
      <c r="F75" s="42"/>
      <c r="G75" s="42"/>
      <c r="H75" s="42"/>
      <c r="I75" s="150"/>
      <c r="J75" s="42"/>
      <c r="K75" s="42"/>
      <c r="L75" s="151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6.5" customHeight="1">
      <c r="A76" s="40"/>
      <c r="B76" s="41"/>
      <c r="C76" s="42"/>
      <c r="D76" s="42"/>
      <c r="E76" s="183" t="str">
        <f>E7</f>
        <v>Oprava odvodnění v žst. Kadaň Prunéřov</v>
      </c>
      <c r="F76" s="33"/>
      <c r="G76" s="33"/>
      <c r="H76" s="33"/>
      <c r="I76" s="150"/>
      <c r="J76" s="42"/>
      <c r="K76" s="42"/>
      <c r="L76" s="151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1" customFormat="1" ht="12" customHeight="1">
      <c r="B77" s="22"/>
      <c r="C77" s="33" t="s">
        <v>140</v>
      </c>
      <c r="D77" s="23"/>
      <c r="E77" s="23"/>
      <c r="F77" s="23"/>
      <c r="G77" s="23"/>
      <c r="H77" s="23"/>
      <c r="I77" s="141"/>
      <c r="J77" s="23"/>
      <c r="K77" s="23"/>
      <c r="L77" s="21"/>
    </row>
    <row r="78" s="2" customFormat="1" ht="16.5" customHeight="1">
      <c r="A78" s="40"/>
      <c r="B78" s="41"/>
      <c r="C78" s="42"/>
      <c r="D78" s="42"/>
      <c r="E78" s="183" t="s">
        <v>311</v>
      </c>
      <c r="F78" s="42"/>
      <c r="G78" s="42"/>
      <c r="H78" s="42"/>
      <c r="I78" s="150"/>
      <c r="J78" s="42"/>
      <c r="K78" s="42"/>
      <c r="L78" s="151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2" customHeight="1">
      <c r="A79" s="40"/>
      <c r="B79" s="41"/>
      <c r="C79" s="33" t="s">
        <v>142</v>
      </c>
      <c r="D79" s="42"/>
      <c r="E79" s="42"/>
      <c r="F79" s="42"/>
      <c r="G79" s="42"/>
      <c r="H79" s="42"/>
      <c r="I79" s="150"/>
      <c r="J79" s="42"/>
      <c r="K79" s="42"/>
      <c r="L79" s="151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6.5" customHeight="1">
      <c r="A80" s="40"/>
      <c r="B80" s="41"/>
      <c r="C80" s="42"/>
      <c r="D80" s="42"/>
      <c r="E80" s="72" t="str">
        <f>E11</f>
        <v>Č32 - Odstranění pařezů</v>
      </c>
      <c r="F80" s="42"/>
      <c r="G80" s="42"/>
      <c r="H80" s="42"/>
      <c r="I80" s="150"/>
      <c r="J80" s="42"/>
      <c r="K80" s="42"/>
      <c r="L80" s="151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6.96" customHeight="1">
      <c r="A81" s="40"/>
      <c r="B81" s="41"/>
      <c r="C81" s="42"/>
      <c r="D81" s="42"/>
      <c r="E81" s="42"/>
      <c r="F81" s="42"/>
      <c r="G81" s="42"/>
      <c r="H81" s="42"/>
      <c r="I81" s="150"/>
      <c r="J81" s="42"/>
      <c r="K81" s="42"/>
      <c r="L81" s="151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2" customHeight="1">
      <c r="A82" s="40"/>
      <c r="B82" s="41"/>
      <c r="C82" s="33" t="s">
        <v>22</v>
      </c>
      <c r="D82" s="42"/>
      <c r="E82" s="42"/>
      <c r="F82" s="28" t="str">
        <f>F14</f>
        <v>TO Kadaň</v>
      </c>
      <c r="G82" s="42"/>
      <c r="H82" s="42"/>
      <c r="I82" s="153" t="s">
        <v>24</v>
      </c>
      <c r="J82" s="75" t="str">
        <f>IF(J14="","",J14)</f>
        <v>21. 4. 2020</v>
      </c>
      <c r="K82" s="42"/>
      <c r="L82" s="151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6.96" customHeight="1">
      <c r="A83" s="40"/>
      <c r="B83" s="41"/>
      <c r="C83" s="42"/>
      <c r="D83" s="42"/>
      <c r="E83" s="42"/>
      <c r="F83" s="42"/>
      <c r="G83" s="42"/>
      <c r="H83" s="42"/>
      <c r="I83" s="150"/>
      <c r="J83" s="42"/>
      <c r="K83" s="42"/>
      <c r="L83" s="151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5.15" customHeight="1">
      <c r="A84" s="40"/>
      <c r="B84" s="41"/>
      <c r="C84" s="33" t="s">
        <v>30</v>
      </c>
      <c r="D84" s="42"/>
      <c r="E84" s="42"/>
      <c r="F84" s="28" t="str">
        <f>E17</f>
        <v>Správa železnic s.o., OŘ UNL, ST Most</v>
      </c>
      <c r="G84" s="42"/>
      <c r="H84" s="42"/>
      <c r="I84" s="153" t="s">
        <v>38</v>
      </c>
      <c r="J84" s="38" t="str">
        <f>E23</f>
        <v xml:space="preserve"> </v>
      </c>
      <c r="K84" s="42"/>
      <c r="L84" s="151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40.05" customHeight="1">
      <c r="A85" s="40"/>
      <c r="B85" s="41"/>
      <c r="C85" s="33" t="s">
        <v>36</v>
      </c>
      <c r="D85" s="42"/>
      <c r="E85" s="42"/>
      <c r="F85" s="28" t="str">
        <f>IF(E20="","",E20)</f>
        <v>Vyplň údaj</v>
      </c>
      <c r="G85" s="42"/>
      <c r="H85" s="42"/>
      <c r="I85" s="153" t="s">
        <v>42</v>
      </c>
      <c r="J85" s="38" t="str">
        <f>E26</f>
        <v>Ing. Horák Jiří, horak@szdc.cz, +420 602155923</v>
      </c>
      <c r="K85" s="42"/>
      <c r="L85" s="151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10.32" customHeight="1">
      <c r="A86" s="40"/>
      <c r="B86" s="41"/>
      <c r="C86" s="42"/>
      <c r="D86" s="42"/>
      <c r="E86" s="42"/>
      <c r="F86" s="42"/>
      <c r="G86" s="42"/>
      <c r="H86" s="42"/>
      <c r="I86" s="150"/>
      <c r="J86" s="42"/>
      <c r="K86" s="42"/>
      <c r="L86" s="151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11" customFormat="1" ht="29.28" customHeight="1">
      <c r="A87" s="202"/>
      <c r="B87" s="203"/>
      <c r="C87" s="204" t="s">
        <v>152</v>
      </c>
      <c r="D87" s="205" t="s">
        <v>65</v>
      </c>
      <c r="E87" s="205" t="s">
        <v>61</v>
      </c>
      <c r="F87" s="205" t="s">
        <v>62</v>
      </c>
      <c r="G87" s="205" t="s">
        <v>153</v>
      </c>
      <c r="H87" s="205" t="s">
        <v>154</v>
      </c>
      <c r="I87" s="206" t="s">
        <v>155</v>
      </c>
      <c r="J87" s="205" t="s">
        <v>146</v>
      </c>
      <c r="K87" s="207" t="s">
        <v>156</v>
      </c>
      <c r="L87" s="208"/>
      <c r="M87" s="95" t="s">
        <v>39</v>
      </c>
      <c r="N87" s="96" t="s">
        <v>50</v>
      </c>
      <c r="O87" s="96" t="s">
        <v>157</v>
      </c>
      <c r="P87" s="96" t="s">
        <v>158</v>
      </c>
      <c r="Q87" s="96" t="s">
        <v>159</v>
      </c>
      <c r="R87" s="96" t="s">
        <v>160</v>
      </c>
      <c r="S87" s="96" t="s">
        <v>161</v>
      </c>
      <c r="T87" s="97" t="s">
        <v>162</v>
      </c>
      <c r="U87" s="202"/>
      <c r="V87" s="202"/>
      <c r="W87" s="202"/>
      <c r="X87" s="202"/>
      <c r="Y87" s="202"/>
      <c r="Z87" s="202"/>
      <c r="AA87" s="202"/>
      <c r="AB87" s="202"/>
      <c r="AC87" s="202"/>
      <c r="AD87" s="202"/>
      <c r="AE87" s="202"/>
    </row>
    <row r="88" s="2" customFormat="1" ht="22.8" customHeight="1">
      <c r="A88" s="40"/>
      <c r="B88" s="41"/>
      <c r="C88" s="102" t="s">
        <v>163</v>
      </c>
      <c r="D88" s="42"/>
      <c r="E88" s="42"/>
      <c r="F88" s="42"/>
      <c r="G88" s="42"/>
      <c r="H88" s="42"/>
      <c r="I88" s="150"/>
      <c r="J88" s="209">
        <f>BK88</f>
        <v>0</v>
      </c>
      <c r="K88" s="42"/>
      <c r="L88" s="46"/>
      <c r="M88" s="98"/>
      <c r="N88" s="210"/>
      <c r="O88" s="99"/>
      <c r="P88" s="211">
        <f>P89+P132</f>
        <v>0</v>
      </c>
      <c r="Q88" s="99"/>
      <c r="R88" s="211">
        <f>R89+R132</f>
        <v>0</v>
      </c>
      <c r="S88" s="99"/>
      <c r="T88" s="212">
        <f>T89+T132</f>
        <v>0</v>
      </c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T88" s="18" t="s">
        <v>79</v>
      </c>
      <c r="AU88" s="18" t="s">
        <v>147</v>
      </c>
      <c r="BK88" s="213">
        <f>BK89+BK132</f>
        <v>0</v>
      </c>
    </row>
    <row r="89" s="12" customFormat="1" ht="25.92" customHeight="1">
      <c r="A89" s="12"/>
      <c r="B89" s="214"/>
      <c r="C89" s="215"/>
      <c r="D89" s="216" t="s">
        <v>79</v>
      </c>
      <c r="E89" s="217" t="s">
        <v>164</v>
      </c>
      <c r="F89" s="217" t="s">
        <v>165</v>
      </c>
      <c r="G89" s="215"/>
      <c r="H89" s="215"/>
      <c r="I89" s="218"/>
      <c r="J89" s="219">
        <f>BK89</f>
        <v>0</v>
      </c>
      <c r="K89" s="215"/>
      <c r="L89" s="220"/>
      <c r="M89" s="221"/>
      <c r="N89" s="222"/>
      <c r="O89" s="222"/>
      <c r="P89" s="223">
        <f>P90</f>
        <v>0</v>
      </c>
      <c r="Q89" s="222"/>
      <c r="R89" s="223">
        <f>R90</f>
        <v>0</v>
      </c>
      <c r="S89" s="222"/>
      <c r="T89" s="224">
        <f>T90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25" t="s">
        <v>87</v>
      </c>
      <c r="AT89" s="226" t="s">
        <v>79</v>
      </c>
      <c r="AU89" s="226" t="s">
        <v>80</v>
      </c>
      <c r="AY89" s="225" t="s">
        <v>166</v>
      </c>
      <c r="BK89" s="227">
        <f>BK90</f>
        <v>0</v>
      </c>
    </row>
    <row r="90" s="12" customFormat="1" ht="22.8" customHeight="1">
      <c r="A90" s="12"/>
      <c r="B90" s="214"/>
      <c r="C90" s="215"/>
      <c r="D90" s="216" t="s">
        <v>79</v>
      </c>
      <c r="E90" s="228" t="s">
        <v>87</v>
      </c>
      <c r="F90" s="228" t="s">
        <v>316</v>
      </c>
      <c r="G90" s="215"/>
      <c r="H90" s="215"/>
      <c r="I90" s="218"/>
      <c r="J90" s="229">
        <f>BK90</f>
        <v>0</v>
      </c>
      <c r="K90" s="215"/>
      <c r="L90" s="220"/>
      <c r="M90" s="221"/>
      <c r="N90" s="222"/>
      <c r="O90" s="222"/>
      <c r="P90" s="223">
        <f>SUM(P91:P131)</f>
        <v>0</v>
      </c>
      <c r="Q90" s="222"/>
      <c r="R90" s="223">
        <f>SUM(R91:R131)</f>
        <v>0</v>
      </c>
      <c r="S90" s="222"/>
      <c r="T90" s="224">
        <f>SUM(T91:T131)</f>
        <v>0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25" t="s">
        <v>87</v>
      </c>
      <c r="AT90" s="226" t="s">
        <v>79</v>
      </c>
      <c r="AU90" s="226" t="s">
        <v>87</v>
      </c>
      <c r="AY90" s="225" t="s">
        <v>166</v>
      </c>
      <c r="BK90" s="227">
        <f>SUM(BK91:BK131)</f>
        <v>0</v>
      </c>
    </row>
    <row r="91" s="2" customFormat="1" ht="16.5" customHeight="1">
      <c r="A91" s="40"/>
      <c r="B91" s="41"/>
      <c r="C91" s="230" t="s">
        <v>87</v>
      </c>
      <c r="D91" s="230" t="s">
        <v>169</v>
      </c>
      <c r="E91" s="231" t="s">
        <v>393</v>
      </c>
      <c r="F91" s="232" t="s">
        <v>394</v>
      </c>
      <c r="G91" s="233" t="s">
        <v>194</v>
      </c>
      <c r="H91" s="234">
        <v>1500</v>
      </c>
      <c r="I91" s="235"/>
      <c r="J91" s="236">
        <f>ROUND(I91*H91,2)</f>
        <v>0</v>
      </c>
      <c r="K91" s="232" t="s">
        <v>298</v>
      </c>
      <c r="L91" s="46"/>
      <c r="M91" s="237" t="s">
        <v>39</v>
      </c>
      <c r="N91" s="238" t="s">
        <v>53</v>
      </c>
      <c r="O91" s="87"/>
      <c r="P91" s="239">
        <f>O91*H91</f>
        <v>0</v>
      </c>
      <c r="Q91" s="239">
        <v>0</v>
      </c>
      <c r="R91" s="239">
        <f>Q91*H91</f>
        <v>0</v>
      </c>
      <c r="S91" s="239">
        <v>0</v>
      </c>
      <c r="T91" s="240">
        <f>S91*H91</f>
        <v>0</v>
      </c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R91" s="241" t="s">
        <v>174</v>
      </c>
      <c r="AT91" s="241" t="s">
        <v>169</v>
      </c>
      <c r="AU91" s="241" t="s">
        <v>89</v>
      </c>
      <c r="AY91" s="18" t="s">
        <v>166</v>
      </c>
      <c r="BE91" s="242">
        <f>IF(N91="základní",J91,0)</f>
        <v>0</v>
      </c>
      <c r="BF91" s="242">
        <f>IF(N91="snížená",J91,0)</f>
        <v>0</v>
      </c>
      <c r="BG91" s="242">
        <f>IF(N91="zákl. přenesená",J91,0)</f>
        <v>0</v>
      </c>
      <c r="BH91" s="242">
        <f>IF(N91="sníž. přenesená",J91,0)</f>
        <v>0</v>
      </c>
      <c r="BI91" s="242">
        <f>IF(N91="nulová",J91,0)</f>
        <v>0</v>
      </c>
      <c r="BJ91" s="18" t="s">
        <v>174</v>
      </c>
      <c r="BK91" s="242">
        <f>ROUND(I91*H91,2)</f>
        <v>0</v>
      </c>
      <c r="BL91" s="18" t="s">
        <v>174</v>
      </c>
      <c r="BM91" s="241" t="s">
        <v>395</v>
      </c>
    </row>
    <row r="92" s="2" customFormat="1">
      <c r="A92" s="40"/>
      <c r="B92" s="41"/>
      <c r="C92" s="42"/>
      <c r="D92" s="243" t="s">
        <v>176</v>
      </c>
      <c r="E92" s="42"/>
      <c r="F92" s="244" t="s">
        <v>396</v>
      </c>
      <c r="G92" s="42"/>
      <c r="H92" s="42"/>
      <c r="I92" s="150"/>
      <c r="J92" s="42"/>
      <c r="K92" s="42"/>
      <c r="L92" s="46"/>
      <c r="M92" s="245"/>
      <c r="N92" s="246"/>
      <c r="O92" s="87"/>
      <c r="P92" s="87"/>
      <c r="Q92" s="87"/>
      <c r="R92" s="87"/>
      <c r="S92" s="87"/>
      <c r="T92" s="88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T92" s="18" t="s">
        <v>176</v>
      </c>
      <c r="AU92" s="18" t="s">
        <v>89</v>
      </c>
    </row>
    <row r="93" s="2" customFormat="1">
      <c r="A93" s="40"/>
      <c r="B93" s="41"/>
      <c r="C93" s="42"/>
      <c r="D93" s="243" t="s">
        <v>178</v>
      </c>
      <c r="E93" s="42"/>
      <c r="F93" s="247" t="s">
        <v>397</v>
      </c>
      <c r="G93" s="42"/>
      <c r="H93" s="42"/>
      <c r="I93" s="150"/>
      <c r="J93" s="42"/>
      <c r="K93" s="42"/>
      <c r="L93" s="46"/>
      <c r="M93" s="245"/>
      <c r="N93" s="246"/>
      <c r="O93" s="87"/>
      <c r="P93" s="87"/>
      <c r="Q93" s="87"/>
      <c r="R93" s="87"/>
      <c r="S93" s="87"/>
      <c r="T93" s="88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T93" s="18" t="s">
        <v>178</v>
      </c>
      <c r="AU93" s="18" t="s">
        <v>89</v>
      </c>
    </row>
    <row r="94" s="13" customFormat="1">
      <c r="A94" s="13"/>
      <c r="B94" s="248"/>
      <c r="C94" s="249"/>
      <c r="D94" s="243" t="s">
        <v>187</v>
      </c>
      <c r="E94" s="250" t="s">
        <v>39</v>
      </c>
      <c r="F94" s="251" t="s">
        <v>378</v>
      </c>
      <c r="G94" s="249"/>
      <c r="H94" s="252">
        <v>1500</v>
      </c>
      <c r="I94" s="253"/>
      <c r="J94" s="249"/>
      <c r="K94" s="249"/>
      <c r="L94" s="254"/>
      <c r="M94" s="255"/>
      <c r="N94" s="256"/>
      <c r="O94" s="256"/>
      <c r="P94" s="256"/>
      <c r="Q94" s="256"/>
      <c r="R94" s="256"/>
      <c r="S94" s="256"/>
      <c r="T94" s="257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58" t="s">
        <v>187</v>
      </c>
      <c r="AU94" s="258" t="s">
        <v>89</v>
      </c>
      <c r="AV94" s="13" t="s">
        <v>89</v>
      </c>
      <c r="AW94" s="13" t="s">
        <v>41</v>
      </c>
      <c r="AX94" s="13" t="s">
        <v>80</v>
      </c>
      <c r="AY94" s="258" t="s">
        <v>166</v>
      </c>
    </row>
    <row r="95" s="14" customFormat="1">
      <c r="A95" s="14"/>
      <c r="B95" s="259"/>
      <c r="C95" s="260"/>
      <c r="D95" s="243" t="s">
        <v>187</v>
      </c>
      <c r="E95" s="261" t="s">
        <v>39</v>
      </c>
      <c r="F95" s="262" t="s">
        <v>190</v>
      </c>
      <c r="G95" s="260"/>
      <c r="H95" s="263">
        <v>1500</v>
      </c>
      <c r="I95" s="264"/>
      <c r="J95" s="260"/>
      <c r="K95" s="260"/>
      <c r="L95" s="265"/>
      <c r="M95" s="266"/>
      <c r="N95" s="267"/>
      <c r="O95" s="267"/>
      <c r="P95" s="267"/>
      <c r="Q95" s="267"/>
      <c r="R95" s="267"/>
      <c r="S95" s="267"/>
      <c r="T95" s="268"/>
      <c r="U95" s="14"/>
      <c r="V95" s="14"/>
      <c r="W95" s="14"/>
      <c r="X95" s="14"/>
      <c r="Y95" s="14"/>
      <c r="Z95" s="14"/>
      <c r="AA95" s="14"/>
      <c r="AB95" s="14"/>
      <c r="AC95" s="14"/>
      <c r="AD95" s="14"/>
      <c r="AE95" s="14"/>
      <c r="AT95" s="269" t="s">
        <v>187</v>
      </c>
      <c r="AU95" s="269" t="s">
        <v>89</v>
      </c>
      <c r="AV95" s="14" t="s">
        <v>174</v>
      </c>
      <c r="AW95" s="14" t="s">
        <v>41</v>
      </c>
      <c r="AX95" s="14" t="s">
        <v>87</v>
      </c>
      <c r="AY95" s="269" t="s">
        <v>166</v>
      </c>
    </row>
    <row r="96" s="2" customFormat="1" ht="16.5" customHeight="1">
      <c r="A96" s="40"/>
      <c r="B96" s="41"/>
      <c r="C96" s="230" t="s">
        <v>89</v>
      </c>
      <c r="D96" s="230" t="s">
        <v>169</v>
      </c>
      <c r="E96" s="231" t="s">
        <v>398</v>
      </c>
      <c r="F96" s="232" t="s">
        <v>399</v>
      </c>
      <c r="G96" s="233" t="s">
        <v>194</v>
      </c>
      <c r="H96" s="234">
        <v>110</v>
      </c>
      <c r="I96" s="235"/>
      <c r="J96" s="236">
        <f>ROUND(I96*H96,2)</f>
        <v>0</v>
      </c>
      <c r="K96" s="232" t="s">
        <v>298</v>
      </c>
      <c r="L96" s="46"/>
      <c r="M96" s="237" t="s">
        <v>39</v>
      </c>
      <c r="N96" s="238" t="s">
        <v>53</v>
      </c>
      <c r="O96" s="87"/>
      <c r="P96" s="239">
        <f>O96*H96</f>
        <v>0</v>
      </c>
      <c r="Q96" s="239">
        <v>0</v>
      </c>
      <c r="R96" s="239">
        <f>Q96*H96</f>
        <v>0</v>
      </c>
      <c r="S96" s="239">
        <v>0</v>
      </c>
      <c r="T96" s="240">
        <f>S96*H96</f>
        <v>0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R96" s="241" t="s">
        <v>174</v>
      </c>
      <c r="AT96" s="241" t="s">
        <v>169</v>
      </c>
      <c r="AU96" s="241" t="s">
        <v>89</v>
      </c>
      <c r="AY96" s="18" t="s">
        <v>166</v>
      </c>
      <c r="BE96" s="242">
        <f>IF(N96="základní",J96,0)</f>
        <v>0</v>
      </c>
      <c r="BF96" s="242">
        <f>IF(N96="snížená",J96,0)</f>
        <v>0</v>
      </c>
      <c r="BG96" s="242">
        <f>IF(N96="zákl. přenesená",J96,0)</f>
        <v>0</v>
      </c>
      <c r="BH96" s="242">
        <f>IF(N96="sníž. přenesená",J96,0)</f>
        <v>0</v>
      </c>
      <c r="BI96" s="242">
        <f>IF(N96="nulová",J96,0)</f>
        <v>0</v>
      </c>
      <c r="BJ96" s="18" t="s">
        <v>174</v>
      </c>
      <c r="BK96" s="242">
        <f>ROUND(I96*H96,2)</f>
        <v>0</v>
      </c>
      <c r="BL96" s="18" t="s">
        <v>174</v>
      </c>
      <c r="BM96" s="241" t="s">
        <v>400</v>
      </c>
    </row>
    <row r="97" s="2" customFormat="1">
      <c r="A97" s="40"/>
      <c r="B97" s="41"/>
      <c r="C97" s="42"/>
      <c r="D97" s="243" t="s">
        <v>176</v>
      </c>
      <c r="E97" s="42"/>
      <c r="F97" s="244" t="s">
        <v>401</v>
      </c>
      <c r="G97" s="42"/>
      <c r="H97" s="42"/>
      <c r="I97" s="150"/>
      <c r="J97" s="42"/>
      <c r="K97" s="42"/>
      <c r="L97" s="46"/>
      <c r="M97" s="245"/>
      <c r="N97" s="246"/>
      <c r="O97" s="87"/>
      <c r="P97" s="87"/>
      <c r="Q97" s="87"/>
      <c r="R97" s="87"/>
      <c r="S97" s="87"/>
      <c r="T97" s="88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T97" s="18" t="s">
        <v>176</v>
      </c>
      <c r="AU97" s="18" t="s">
        <v>89</v>
      </c>
    </row>
    <row r="98" s="2" customFormat="1">
      <c r="A98" s="40"/>
      <c r="B98" s="41"/>
      <c r="C98" s="42"/>
      <c r="D98" s="243" t="s">
        <v>178</v>
      </c>
      <c r="E98" s="42"/>
      <c r="F98" s="247" t="s">
        <v>397</v>
      </c>
      <c r="G98" s="42"/>
      <c r="H98" s="42"/>
      <c r="I98" s="150"/>
      <c r="J98" s="42"/>
      <c r="K98" s="42"/>
      <c r="L98" s="46"/>
      <c r="M98" s="245"/>
      <c r="N98" s="246"/>
      <c r="O98" s="87"/>
      <c r="P98" s="87"/>
      <c r="Q98" s="87"/>
      <c r="R98" s="87"/>
      <c r="S98" s="87"/>
      <c r="T98" s="88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T98" s="18" t="s">
        <v>178</v>
      </c>
      <c r="AU98" s="18" t="s">
        <v>89</v>
      </c>
    </row>
    <row r="99" s="13" customFormat="1">
      <c r="A99" s="13"/>
      <c r="B99" s="248"/>
      <c r="C99" s="249"/>
      <c r="D99" s="243" t="s">
        <v>187</v>
      </c>
      <c r="E99" s="250" t="s">
        <v>39</v>
      </c>
      <c r="F99" s="251" t="s">
        <v>381</v>
      </c>
      <c r="G99" s="249"/>
      <c r="H99" s="252">
        <v>110</v>
      </c>
      <c r="I99" s="253"/>
      <c r="J99" s="249"/>
      <c r="K99" s="249"/>
      <c r="L99" s="254"/>
      <c r="M99" s="255"/>
      <c r="N99" s="256"/>
      <c r="O99" s="256"/>
      <c r="P99" s="256"/>
      <c r="Q99" s="256"/>
      <c r="R99" s="256"/>
      <c r="S99" s="256"/>
      <c r="T99" s="257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58" t="s">
        <v>187</v>
      </c>
      <c r="AU99" s="258" t="s">
        <v>89</v>
      </c>
      <c r="AV99" s="13" t="s">
        <v>89</v>
      </c>
      <c r="AW99" s="13" t="s">
        <v>41</v>
      </c>
      <c r="AX99" s="13" t="s">
        <v>80</v>
      </c>
      <c r="AY99" s="258" t="s">
        <v>166</v>
      </c>
    </row>
    <row r="100" s="14" customFormat="1">
      <c r="A100" s="14"/>
      <c r="B100" s="259"/>
      <c r="C100" s="260"/>
      <c r="D100" s="243" t="s">
        <v>187</v>
      </c>
      <c r="E100" s="261" t="s">
        <v>39</v>
      </c>
      <c r="F100" s="262" t="s">
        <v>190</v>
      </c>
      <c r="G100" s="260"/>
      <c r="H100" s="263">
        <v>110</v>
      </c>
      <c r="I100" s="264"/>
      <c r="J100" s="260"/>
      <c r="K100" s="260"/>
      <c r="L100" s="265"/>
      <c r="M100" s="266"/>
      <c r="N100" s="267"/>
      <c r="O100" s="267"/>
      <c r="P100" s="267"/>
      <c r="Q100" s="267"/>
      <c r="R100" s="267"/>
      <c r="S100" s="267"/>
      <c r="T100" s="268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T100" s="269" t="s">
        <v>187</v>
      </c>
      <c r="AU100" s="269" t="s">
        <v>89</v>
      </c>
      <c r="AV100" s="14" t="s">
        <v>174</v>
      </c>
      <c r="AW100" s="14" t="s">
        <v>41</v>
      </c>
      <c r="AX100" s="14" t="s">
        <v>87</v>
      </c>
      <c r="AY100" s="269" t="s">
        <v>166</v>
      </c>
    </row>
    <row r="101" s="2" customFormat="1" ht="16.5" customHeight="1">
      <c r="A101" s="40"/>
      <c r="B101" s="41"/>
      <c r="C101" s="230" t="s">
        <v>191</v>
      </c>
      <c r="D101" s="230" t="s">
        <v>169</v>
      </c>
      <c r="E101" s="231" t="s">
        <v>402</v>
      </c>
      <c r="F101" s="232" t="s">
        <v>403</v>
      </c>
      <c r="G101" s="233" t="s">
        <v>194</v>
      </c>
      <c r="H101" s="234">
        <v>15</v>
      </c>
      <c r="I101" s="235"/>
      <c r="J101" s="236">
        <f>ROUND(I101*H101,2)</f>
        <v>0</v>
      </c>
      <c r="K101" s="232" t="s">
        <v>298</v>
      </c>
      <c r="L101" s="46"/>
      <c r="M101" s="237" t="s">
        <v>39</v>
      </c>
      <c r="N101" s="238" t="s">
        <v>53</v>
      </c>
      <c r="O101" s="87"/>
      <c r="P101" s="239">
        <f>O101*H101</f>
        <v>0</v>
      </c>
      <c r="Q101" s="239">
        <v>0</v>
      </c>
      <c r="R101" s="239">
        <f>Q101*H101</f>
        <v>0</v>
      </c>
      <c r="S101" s="239">
        <v>0</v>
      </c>
      <c r="T101" s="240">
        <f>S101*H101</f>
        <v>0</v>
      </c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R101" s="241" t="s">
        <v>174</v>
      </c>
      <c r="AT101" s="241" t="s">
        <v>169</v>
      </c>
      <c r="AU101" s="241" t="s">
        <v>89</v>
      </c>
      <c r="AY101" s="18" t="s">
        <v>166</v>
      </c>
      <c r="BE101" s="242">
        <f>IF(N101="základní",J101,0)</f>
        <v>0</v>
      </c>
      <c r="BF101" s="242">
        <f>IF(N101="snížená",J101,0)</f>
        <v>0</v>
      </c>
      <c r="BG101" s="242">
        <f>IF(N101="zákl. přenesená",J101,0)</f>
        <v>0</v>
      </c>
      <c r="BH101" s="242">
        <f>IF(N101="sníž. přenesená",J101,0)</f>
        <v>0</v>
      </c>
      <c r="BI101" s="242">
        <f>IF(N101="nulová",J101,0)</f>
        <v>0</v>
      </c>
      <c r="BJ101" s="18" t="s">
        <v>174</v>
      </c>
      <c r="BK101" s="242">
        <f>ROUND(I101*H101,2)</f>
        <v>0</v>
      </c>
      <c r="BL101" s="18" t="s">
        <v>174</v>
      </c>
      <c r="BM101" s="241" t="s">
        <v>404</v>
      </c>
    </row>
    <row r="102" s="2" customFormat="1">
      <c r="A102" s="40"/>
      <c r="B102" s="41"/>
      <c r="C102" s="42"/>
      <c r="D102" s="243" t="s">
        <v>176</v>
      </c>
      <c r="E102" s="42"/>
      <c r="F102" s="244" t="s">
        <v>405</v>
      </c>
      <c r="G102" s="42"/>
      <c r="H102" s="42"/>
      <c r="I102" s="150"/>
      <c r="J102" s="42"/>
      <c r="K102" s="42"/>
      <c r="L102" s="46"/>
      <c r="M102" s="245"/>
      <c r="N102" s="246"/>
      <c r="O102" s="87"/>
      <c r="P102" s="87"/>
      <c r="Q102" s="87"/>
      <c r="R102" s="87"/>
      <c r="S102" s="87"/>
      <c r="T102" s="88"/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T102" s="18" t="s">
        <v>176</v>
      </c>
      <c r="AU102" s="18" t="s">
        <v>89</v>
      </c>
    </row>
    <row r="103" s="2" customFormat="1">
      <c r="A103" s="40"/>
      <c r="B103" s="41"/>
      <c r="C103" s="42"/>
      <c r="D103" s="243" t="s">
        <v>178</v>
      </c>
      <c r="E103" s="42"/>
      <c r="F103" s="247" t="s">
        <v>397</v>
      </c>
      <c r="G103" s="42"/>
      <c r="H103" s="42"/>
      <c r="I103" s="150"/>
      <c r="J103" s="42"/>
      <c r="K103" s="42"/>
      <c r="L103" s="46"/>
      <c r="M103" s="245"/>
      <c r="N103" s="246"/>
      <c r="O103" s="87"/>
      <c r="P103" s="87"/>
      <c r="Q103" s="87"/>
      <c r="R103" s="87"/>
      <c r="S103" s="87"/>
      <c r="T103" s="88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T103" s="18" t="s">
        <v>178</v>
      </c>
      <c r="AU103" s="18" t="s">
        <v>89</v>
      </c>
    </row>
    <row r="104" s="13" customFormat="1">
      <c r="A104" s="13"/>
      <c r="B104" s="248"/>
      <c r="C104" s="249"/>
      <c r="D104" s="243" t="s">
        <v>187</v>
      </c>
      <c r="E104" s="250" t="s">
        <v>39</v>
      </c>
      <c r="F104" s="251" t="s">
        <v>384</v>
      </c>
      <c r="G104" s="249"/>
      <c r="H104" s="252">
        <v>15</v>
      </c>
      <c r="I104" s="253"/>
      <c r="J104" s="249"/>
      <c r="K104" s="249"/>
      <c r="L104" s="254"/>
      <c r="M104" s="255"/>
      <c r="N104" s="256"/>
      <c r="O104" s="256"/>
      <c r="P104" s="256"/>
      <c r="Q104" s="256"/>
      <c r="R104" s="256"/>
      <c r="S104" s="256"/>
      <c r="T104" s="257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58" t="s">
        <v>187</v>
      </c>
      <c r="AU104" s="258" t="s">
        <v>89</v>
      </c>
      <c r="AV104" s="13" t="s">
        <v>89</v>
      </c>
      <c r="AW104" s="13" t="s">
        <v>41</v>
      </c>
      <c r="AX104" s="13" t="s">
        <v>80</v>
      </c>
      <c r="AY104" s="258" t="s">
        <v>166</v>
      </c>
    </row>
    <row r="105" s="14" customFormat="1">
      <c r="A105" s="14"/>
      <c r="B105" s="259"/>
      <c r="C105" s="260"/>
      <c r="D105" s="243" t="s">
        <v>187</v>
      </c>
      <c r="E105" s="261" t="s">
        <v>39</v>
      </c>
      <c r="F105" s="262" t="s">
        <v>190</v>
      </c>
      <c r="G105" s="260"/>
      <c r="H105" s="263">
        <v>15</v>
      </c>
      <c r="I105" s="264"/>
      <c r="J105" s="260"/>
      <c r="K105" s="260"/>
      <c r="L105" s="265"/>
      <c r="M105" s="266"/>
      <c r="N105" s="267"/>
      <c r="O105" s="267"/>
      <c r="P105" s="267"/>
      <c r="Q105" s="267"/>
      <c r="R105" s="267"/>
      <c r="S105" s="267"/>
      <c r="T105" s="268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T105" s="269" t="s">
        <v>187</v>
      </c>
      <c r="AU105" s="269" t="s">
        <v>89</v>
      </c>
      <c r="AV105" s="14" t="s">
        <v>174</v>
      </c>
      <c r="AW105" s="14" t="s">
        <v>41</v>
      </c>
      <c r="AX105" s="14" t="s">
        <v>87</v>
      </c>
      <c r="AY105" s="269" t="s">
        <v>166</v>
      </c>
    </row>
    <row r="106" s="2" customFormat="1" ht="16.5" customHeight="1">
      <c r="A106" s="40"/>
      <c r="B106" s="41"/>
      <c r="C106" s="230" t="s">
        <v>174</v>
      </c>
      <c r="D106" s="230" t="s">
        <v>169</v>
      </c>
      <c r="E106" s="231" t="s">
        <v>406</v>
      </c>
      <c r="F106" s="232" t="s">
        <v>407</v>
      </c>
      <c r="G106" s="233" t="s">
        <v>194</v>
      </c>
      <c r="H106" s="234">
        <v>5</v>
      </c>
      <c r="I106" s="235"/>
      <c r="J106" s="236">
        <f>ROUND(I106*H106,2)</f>
        <v>0</v>
      </c>
      <c r="K106" s="232" t="s">
        <v>298</v>
      </c>
      <c r="L106" s="46"/>
      <c r="M106" s="237" t="s">
        <v>39</v>
      </c>
      <c r="N106" s="238" t="s">
        <v>53</v>
      </c>
      <c r="O106" s="87"/>
      <c r="P106" s="239">
        <f>O106*H106</f>
        <v>0</v>
      </c>
      <c r="Q106" s="239">
        <v>0</v>
      </c>
      <c r="R106" s="239">
        <f>Q106*H106</f>
        <v>0</v>
      </c>
      <c r="S106" s="239">
        <v>0</v>
      </c>
      <c r="T106" s="240">
        <f>S106*H106</f>
        <v>0</v>
      </c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R106" s="241" t="s">
        <v>174</v>
      </c>
      <c r="AT106" s="241" t="s">
        <v>169</v>
      </c>
      <c r="AU106" s="241" t="s">
        <v>89</v>
      </c>
      <c r="AY106" s="18" t="s">
        <v>166</v>
      </c>
      <c r="BE106" s="242">
        <f>IF(N106="základní",J106,0)</f>
        <v>0</v>
      </c>
      <c r="BF106" s="242">
        <f>IF(N106="snížená",J106,0)</f>
        <v>0</v>
      </c>
      <c r="BG106" s="242">
        <f>IF(N106="zákl. přenesená",J106,0)</f>
        <v>0</v>
      </c>
      <c r="BH106" s="242">
        <f>IF(N106="sníž. přenesená",J106,0)</f>
        <v>0</v>
      </c>
      <c r="BI106" s="242">
        <f>IF(N106="nulová",J106,0)</f>
        <v>0</v>
      </c>
      <c r="BJ106" s="18" t="s">
        <v>174</v>
      </c>
      <c r="BK106" s="242">
        <f>ROUND(I106*H106,2)</f>
        <v>0</v>
      </c>
      <c r="BL106" s="18" t="s">
        <v>174</v>
      </c>
      <c r="BM106" s="241" t="s">
        <v>408</v>
      </c>
    </row>
    <row r="107" s="2" customFormat="1">
      <c r="A107" s="40"/>
      <c r="B107" s="41"/>
      <c r="C107" s="42"/>
      <c r="D107" s="243" t="s">
        <v>176</v>
      </c>
      <c r="E107" s="42"/>
      <c r="F107" s="244" t="s">
        <v>409</v>
      </c>
      <c r="G107" s="42"/>
      <c r="H107" s="42"/>
      <c r="I107" s="150"/>
      <c r="J107" s="42"/>
      <c r="K107" s="42"/>
      <c r="L107" s="46"/>
      <c r="M107" s="245"/>
      <c r="N107" s="246"/>
      <c r="O107" s="87"/>
      <c r="P107" s="87"/>
      <c r="Q107" s="87"/>
      <c r="R107" s="87"/>
      <c r="S107" s="87"/>
      <c r="T107" s="88"/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T107" s="18" t="s">
        <v>176</v>
      </c>
      <c r="AU107" s="18" t="s">
        <v>89</v>
      </c>
    </row>
    <row r="108" s="2" customFormat="1">
      <c r="A108" s="40"/>
      <c r="B108" s="41"/>
      <c r="C108" s="42"/>
      <c r="D108" s="243" t="s">
        <v>178</v>
      </c>
      <c r="E108" s="42"/>
      <c r="F108" s="247" t="s">
        <v>397</v>
      </c>
      <c r="G108" s="42"/>
      <c r="H108" s="42"/>
      <c r="I108" s="150"/>
      <c r="J108" s="42"/>
      <c r="K108" s="42"/>
      <c r="L108" s="46"/>
      <c r="M108" s="245"/>
      <c r="N108" s="246"/>
      <c r="O108" s="87"/>
      <c r="P108" s="87"/>
      <c r="Q108" s="87"/>
      <c r="R108" s="87"/>
      <c r="S108" s="87"/>
      <c r="T108" s="88"/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T108" s="18" t="s">
        <v>178</v>
      </c>
      <c r="AU108" s="18" t="s">
        <v>89</v>
      </c>
    </row>
    <row r="109" s="13" customFormat="1">
      <c r="A109" s="13"/>
      <c r="B109" s="248"/>
      <c r="C109" s="249"/>
      <c r="D109" s="243" t="s">
        <v>187</v>
      </c>
      <c r="E109" s="250" t="s">
        <v>39</v>
      </c>
      <c r="F109" s="251" t="s">
        <v>389</v>
      </c>
      <c r="G109" s="249"/>
      <c r="H109" s="252">
        <v>5</v>
      </c>
      <c r="I109" s="253"/>
      <c r="J109" s="249"/>
      <c r="K109" s="249"/>
      <c r="L109" s="254"/>
      <c r="M109" s="255"/>
      <c r="N109" s="256"/>
      <c r="O109" s="256"/>
      <c r="P109" s="256"/>
      <c r="Q109" s="256"/>
      <c r="R109" s="256"/>
      <c r="S109" s="256"/>
      <c r="T109" s="257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58" t="s">
        <v>187</v>
      </c>
      <c r="AU109" s="258" t="s">
        <v>89</v>
      </c>
      <c r="AV109" s="13" t="s">
        <v>89</v>
      </c>
      <c r="AW109" s="13" t="s">
        <v>41</v>
      </c>
      <c r="AX109" s="13" t="s">
        <v>80</v>
      </c>
      <c r="AY109" s="258" t="s">
        <v>166</v>
      </c>
    </row>
    <row r="110" s="14" customFormat="1">
      <c r="A110" s="14"/>
      <c r="B110" s="259"/>
      <c r="C110" s="260"/>
      <c r="D110" s="243" t="s">
        <v>187</v>
      </c>
      <c r="E110" s="261" t="s">
        <v>39</v>
      </c>
      <c r="F110" s="262" t="s">
        <v>190</v>
      </c>
      <c r="G110" s="260"/>
      <c r="H110" s="263">
        <v>5</v>
      </c>
      <c r="I110" s="264"/>
      <c r="J110" s="260"/>
      <c r="K110" s="260"/>
      <c r="L110" s="265"/>
      <c r="M110" s="266"/>
      <c r="N110" s="267"/>
      <c r="O110" s="267"/>
      <c r="P110" s="267"/>
      <c r="Q110" s="267"/>
      <c r="R110" s="267"/>
      <c r="S110" s="267"/>
      <c r="T110" s="268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T110" s="269" t="s">
        <v>187</v>
      </c>
      <c r="AU110" s="269" t="s">
        <v>89</v>
      </c>
      <c r="AV110" s="14" t="s">
        <v>174</v>
      </c>
      <c r="AW110" s="14" t="s">
        <v>41</v>
      </c>
      <c r="AX110" s="14" t="s">
        <v>87</v>
      </c>
      <c r="AY110" s="269" t="s">
        <v>166</v>
      </c>
    </row>
    <row r="111" s="2" customFormat="1" ht="16.5" customHeight="1">
      <c r="A111" s="40"/>
      <c r="B111" s="41"/>
      <c r="C111" s="230" t="s">
        <v>167</v>
      </c>
      <c r="D111" s="230" t="s">
        <v>169</v>
      </c>
      <c r="E111" s="231" t="s">
        <v>410</v>
      </c>
      <c r="F111" s="232" t="s">
        <v>379</v>
      </c>
      <c r="G111" s="233" t="s">
        <v>194</v>
      </c>
      <c r="H111" s="234">
        <v>1500</v>
      </c>
      <c r="I111" s="235"/>
      <c r="J111" s="236">
        <f>ROUND(I111*H111,2)</f>
        <v>0</v>
      </c>
      <c r="K111" s="232" t="s">
        <v>298</v>
      </c>
      <c r="L111" s="46"/>
      <c r="M111" s="237" t="s">
        <v>39</v>
      </c>
      <c r="N111" s="238" t="s">
        <v>53</v>
      </c>
      <c r="O111" s="87"/>
      <c r="P111" s="239">
        <f>O111*H111</f>
        <v>0</v>
      </c>
      <c r="Q111" s="239">
        <v>0</v>
      </c>
      <c r="R111" s="239">
        <f>Q111*H111</f>
        <v>0</v>
      </c>
      <c r="S111" s="239">
        <v>0</v>
      </c>
      <c r="T111" s="240">
        <f>S111*H111</f>
        <v>0</v>
      </c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R111" s="241" t="s">
        <v>174</v>
      </c>
      <c r="AT111" s="241" t="s">
        <v>169</v>
      </c>
      <c r="AU111" s="241" t="s">
        <v>89</v>
      </c>
      <c r="AY111" s="18" t="s">
        <v>166</v>
      </c>
      <c r="BE111" s="242">
        <f>IF(N111="základní",J111,0)</f>
        <v>0</v>
      </c>
      <c r="BF111" s="242">
        <f>IF(N111="snížená",J111,0)</f>
        <v>0</v>
      </c>
      <c r="BG111" s="242">
        <f>IF(N111="zákl. přenesená",J111,0)</f>
        <v>0</v>
      </c>
      <c r="BH111" s="242">
        <f>IF(N111="sníž. přenesená",J111,0)</f>
        <v>0</v>
      </c>
      <c r="BI111" s="242">
        <f>IF(N111="nulová",J111,0)</f>
        <v>0</v>
      </c>
      <c r="BJ111" s="18" t="s">
        <v>174</v>
      </c>
      <c r="BK111" s="242">
        <f>ROUND(I111*H111,2)</f>
        <v>0</v>
      </c>
      <c r="BL111" s="18" t="s">
        <v>174</v>
      </c>
      <c r="BM111" s="241" t="s">
        <v>411</v>
      </c>
    </row>
    <row r="112" s="2" customFormat="1">
      <c r="A112" s="40"/>
      <c r="B112" s="41"/>
      <c r="C112" s="42"/>
      <c r="D112" s="243" t="s">
        <v>176</v>
      </c>
      <c r="E112" s="42"/>
      <c r="F112" s="244" t="s">
        <v>412</v>
      </c>
      <c r="G112" s="42"/>
      <c r="H112" s="42"/>
      <c r="I112" s="150"/>
      <c r="J112" s="42"/>
      <c r="K112" s="42"/>
      <c r="L112" s="46"/>
      <c r="M112" s="245"/>
      <c r="N112" s="246"/>
      <c r="O112" s="87"/>
      <c r="P112" s="87"/>
      <c r="Q112" s="87"/>
      <c r="R112" s="87"/>
      <c r="S112" s="87"/>
      <c r="T112" s="88"/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T112" s="18" t="s">
        <v>176</v>
      </c>
      <c r="AU112" s="18" t="s">
        <v>89</v>
      </c>
    </row>
    <row r="113" s="2" customFormat="1">
      <c r="A113" s="40"/>
      <c r="B113" s="41"/>
      <c r="C113" s="42"/>
      <c r="D113" s="243" t="s">
        <v>178</v>
      </c>
      <c r="E113" s="42"/>
      <c r="F113" s="247" t="s">
        <v>413</v>
      </c>
      <c r="G113" s="42"/>
      <c r="H113" s="42"/>
      <c r="I113" s="150"/>
      <c r="J113" s="42"/>
      <c r="K113" s="42"/>
      <c r="L113" s="46"/>
      <c r="M113" s="245"/>
      <c r="N113" s="246"/>
      <c r="O113" s="87"/>
      <c r="P113" s="87"/>
      <c r="Q113" s="87"/>
      <c r="R113" s="87"/>
      <c r="S113" s="87"/>
      <c r="T113" s="88"/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T113" s="18" t="s">
        <v>178</v>
      </c>
      <c r="AU113" s="18" t="s">
        <v>89</v>
      </c>
    </row>
    <row r="114" s="13" customFormat="1">
      <c r="A114" s="13"/>
      <c r="B114" s="248"/>
      <c r="C114" s="249"/>
      <c r="D114" s="243" t="s">
        <v>187</v>
      </c>
      <c r="E114" s="250" t="s">
        <v>39</v>
      </c>
      <c r="F114" s="251" t="s">
        <v>380</v>
      </c>
      <c r="G114" s="249"/>
      <c r="H114" s="252">
        <v>1500</v>
      </c>
      <c r="I114" s="253"/>
      <c r="J114" s="249"/>
      <c r="K114" s="249"/>
      <c r="L114" s="254"/>
      <c r="M114" s="255"/>
      <c r="N114" s="256"/>
      <c r="O114" s="256"/>
      <c r="P114" s="256"/>
      <c r="Q114" s="256"/>
      <c r="R114" s="256"/>
      <c r="S114" s="256"/>
      <c r="T114" s="257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58" t="s">
        <v>187</v>
      </c>
      <c r="AU114" s="258" t="s">
        <v>89</v>
      </c>
      <c r="AV114" s="13" t="s">
        <v>89</v>
      </c>
      <c r="AW114" s="13" t="s">
        <v>41</v>
      </c>
      <c r="AX114" s="13" t="s">
        <v>80</v>
      </c>
      <c r="AY114" s="258" t="s">
        <v>166</v>
      </c>
    </row>
    <row r="115" s="14" customFormat="1">
      <c r="A115" s="14"/>
      <c r="B115" s="259"/>
      <c r="C115" s="260"/>
      <c r="D115" s="243" t="s">
        <v>187</v>
      </c>
      <c r="E115" s="261" t="s">
        <v>378</v>
      </c>
      <c r="F115" s="262" t="s">
        <v>190</v>
      </c>
      <c r="G115" s="260"/>
      <c r="H115" s="263">
        <v>1500</v>
      </c>
      <c r="I115" s="264"/>
      <c r="J115" s="260"/>
      <c r="K115" s="260"/>
      <c r="L115" s="265"/>
      <c r="M115" s="266"/>
      <c r="N115" s="267"/>
      <c r="O115" s="267"/>
      <c r="P115" s="267"/>
      <c r="Q115" s="267"/>
      <c r="R115" s="267"/>
      <c r="S115" s="267"/>
      <c r="T115" s="268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269" t="s">
        <v>187</v>
      </c>
      <c r="AU115" s="269" t="s">
        <v>89</v>
      </c>
      <c r="AV115" s="14" t="s">
        <v>174</v>
      </c>
      <c r="AW115" s="14" t="s">
        <v>41</v>
      </c>
      <c r="AX115" s="14" t="s">
        <v>87</v>
      </c>
      <c r="AY115" s="269" t="s">
        <v>166</v>
      </c>
    </row>
    <row r="116" s="2" customFormat="1" ht="16.5" customHeight="1">
      <c r="A116" s="40"/>
      <c r="B116" s="41"/>
      <c r="C116" s="230" t="s">
        <v>251</v>
      </c>
      <c r="D116" s="230" t="s">
        <v>169</v>
      </c>
      <c r="E116" s="231" t="s">
        <v>414</v>
      </c>
      <c r="F116" s="232" t="s">
        <v>382</v>
      </c>
      <c r="G116" s="233" t="s">
        <v>194</v>
      </c>
      <c r="H116" s="234">
        <v>110</v>
      </c>
      <c r="I116" s="235"/>
      <c r="J116" s="236">
        <f>ROUND(I116*H116,2)</f>
        <v>0</v>
      </c>
      <c r="K116" s="232" t="s">
        <v>298</v>
      </c>
      <c r="L116" s="46"/>
      <c r="M116" s="237" t="s">
        <v>39</v>
      </c>
      <c r="N116" s="238" t="s">
        <v>53</v>
      </c>
      <c r="O116" s="87"/>
      <c r="P116" s="239">
        <f>O116*H116</f>
        <v>0</v>
      </c>
      <c r="Q116" s="239">
        <v>0</v>
      </c>
      <c r="R116" s="239">
        <f>Q116*H116</f>
        <v>0</v>
      </c>
      <c r="S116" s="239">
        <v>0</v>
      </c>
      <c r="T116" s="240">
        <f>S116*H116</f>
        <v>0</v>
      </c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R116" s="241" t="s">
        <v>174</v>
      </c>
      <c r="AT116" s="241" t="s">
        <v>169</v>
      </c>
      <c r="AU116" s="241" t="s">
        <v>89</v>
      </c>
      <c r="AY116" s="18" t="s">
        <v>166</v>
      </c>
      <c r="BE116" s="242">
        <f>IF(N116="základní",J116,0)</f>
        <v>0</v>
      </c>
      <c r="BF116" s="242">
        <f>IF(N116="snížená",J116,0)</f>
        <v>0</v>
      </c>
      <c r="BG116" s="242">
        <f>IF(N116="zákl. přenesená",J116,0)</f>
        <v>0</v>
      </c>
      <c r="BH116" s="242">
        <f>IF(N116="sníž. přenesená",J116,0)</f>
        <v>0</v>
      </c>
      <c r="BI116" s="242">
        <f>IF(N116="nulová",J116,0)</f>
        <v>0</v>
      </c>
      <c r="BJ116" s="18" t="s">
        <v>174</v>
      </c>
      <c r="BK116" s="242">
        <f>ROUND(I116*H116,2)</f>
        <v>0</v>
      </c>
      <c r="BL116" s="18" t="s">
        <v>174</v>
      </c>
      <c r="BM116" s="241" t="s">
        <v>415</v>
      </c>
    </row>
    <row r="117" s="2" customFormat="1">
      <c r="A117" s="40"/>
      <c r="B117" s="41"/>
      <c r="C117" s="42"/>
      <c r="D117" s="243" t="s">
        <v>176</v>
      </c>
      <c r="E117" s="42"/>
      <c r="F117" s="244" t="s">
        <v>416</v>
      </c>
      <c r="G117" s="42"/>
      <c r="H117" s="42"/>
      <c r="I117" s="150"/>
      <c r="J117" s="42"/>
      <c r="K117" s="42"/>
      <c r="L117" s="46"/>
      <c r="M117" s="245"/>
      <c r="N117" s="246"/>
      <c r="O117" s="87"/>
      <c r="P117" s="87"/>
      <c r="Q117" s="87"/>
      <c r="R117" s="87"/>
      <c r="S117" s="87"/>
      <c r="T117" s="88"/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T117" s="18" t="s">
        <v>176</v>
      </c>
      <c r="AU117" s="18" t="s">
        <v>89</v>
      </c>
    </row>
    <row r="118" s="2" customFormat="1">
      <c r="A118" s="40"/>
      <c r="B118" s="41"/>
      <c r="C118" s="42"/>
      <c r="D118" s="243" t="s">
        <v>178</v>
      </c>
      <c r="E118" s="42"/>
      <c r="F118" s="247" t="s">
        <v>413</v>
      </c>
      <c r="G118" s="42"/>
      <c r="H118" s="42"/>
      <c r="I118" s="150"/>
      <c r="J118" s="42"/>
      <c r="K118" s="42"/>
      <c r="L118" s="46"/>
      <c r="M118" s="245"/>
      <c r="N118" s="246"/>
      <c r="O118" s="87"/>
      <c r="P118" s="87"/>
      <c r="Q118" s="87"/>
      <c r="R118" s="87"/>
      <c r="S118" s="87"/>
      <c r="T118" s="88"/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T118" s="18" t="s">
        <v>178</v>
      </c>
      <c r="AU118" s="18" t="s">
        <v>89</v>
      </c>
    </row>
    <row r="119" s="2" customFormat="1">
      <c r="A119" s="40"/>
      <c r="B119" s="41"/>
      <c r="C119" s="42"/>
      <c r="D119" s="243" t="s">
        <v>180</v>
      </c>
      <c r="E119" s="42"/>
      <c r="F119" s="247" t="s">
        <v>417</v>
      </c>
      <c r="G119" s="42"/>
      <c r="H119" s="42"/>
      <c r="I119" s="150"/>
      <c r="J119" s="42"/>
      <c r="K119" s="42"/>
      <c r="L119" s="46"/>
      <c r="M119" s="245"/>
      <c r="N119" s="246"/>
      <c r="O119" s="87"/>
      <c r="P119" s="87"/>
      <c r="Q119" s="87"/>
      <c r="R119" s="87"/>
      <c r="S119" s="87"/>
      <c r="T119" s="88"/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T119" s="18" t="s">
        <v>180</v>
      </c>
      <c r="AU119" s="18" t="s">
        <v>89</v>
      </c>
    </row>
    <row r="120" s="13" customFormat="1">
      <c r="A120" s="13"/>
      <c r="B120" s="248"/>
      <c r="C120" s="249"/>
      <c r="D120" s="243" t="s">
        <v>187</v>
      </c>
      <c r="E120" s="250" t="s">
        <v>39</v>
      </c>
      <c r="F120" s="251" t="s">
        <v>383</v>
      </c>
      <c r="G120" s="249"/>
      <c r="H120" s="252">
        <v>110</v>
      </c>
      <c r="I120" s="253"/>
      <c r="J120" s="249"/>
      <c r="K120" s="249"/>
      <c r="L120" s="254"/>
      <c r="M120" s="255"/>
      <c r="N120" s="256"/>
      <c r="O120" s="256"/>
      <c r="P120" s="256"/>
      <c r="Q120" s="256"/>
      <c r="R120" s="256"/>
      <c r="S120" s="256"/>
      <c r="T120" s="257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58" t="s">
        <v>187</v>
      </c>
      <c r="AU120" s="258" t="s">
        <v>89</v>
      </c>
      <c r="AV120" s="13" t="s">
        <v>89</v>
      </c>
      <c r="AW120" s="13" t="s">
        <v>41</v>
      </c>
      <c r="AX120" s="13" t="s">
        <v>80</v>
      </c>
      <c r="AY120" s="258" t="s">
        <v>166</v>
      </c>
    </row>
    <row r="121" s="14" customFormat="1">
      <c r="A121" s="14"/>
      <c r="B121" s="259"/>
      <c r="C121" s="260"/>
      <c r="D121" s="243" t="s">
        <v>187</v>
      </c>
      <c r="E121" s="261" t="s">
        <v>381</v>
      </c>
      <c r="F121" s="262" t="s">
        <v>190</v>
      </c>
      <c r="G121" s="260"/>
      <c r="H121" s="263">
        <v>110</v>
      </c>
      <c r="I121" s="264"/>
      <c r="J121" s="260"/>
      <c r="K121" s="260"/>
      <c r="L121" s="265"/>
      <c r="M121" s="266"/>
      <c r="N121" s="267"/>
      <c r="O121" s="267"/>
      <c r="P121" s="267"/>
      <c r="Q121" s="267"/>
      <c r="R121" s="267"/>
      <c r="S121" s="267"/>
      <c r="T121" s="268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T121" s="269" t="s">
        <v>187</v>
      </c>
      <c r="AU121" s="269" t="s">
        <v>89</v>
      </c>
      <c r="AV121" s="14" t="s">
        <v>174</v>
      </c>
      <c r="AW121" s="14" t="s">
        <v>41</v>
      </c>
      <c r="AX121" s="14" t="s">
        <v>87</v>
      </c>
      <c r="AY121" s="269" t="s">
        <v>166</v>
      </c>
    </row>
    <row r="122" s="2" customFormat="1" ht="16.5" customHeight="1">
      <c r="A122" s="40"/>
      <c r="B122" s="41"/>
      <c r="C122" s="230" t="s">
        <v>257</v>
      </c>
      <c r="D122" s="230" t="s">
        <v>169</v>
      </c>
      <c r="E122" s="231" t="s">
        <v>418</v>
      </c>
      <c r="F122" s="232" t="s">
        <v>385</v>
      </c>
      <c r="G122" s="233" t="s">
        <v>194</v>
      </c>
      <c r="H122" s="234">
        <v>15</v>
      </c>
      <c r="I122" s="235"/>
      <c r="J122" s="236">
        <f>ROUND(I122*H122,2)</f>
        <v>0</v>
      </c>
      <c r="K122" s="232" t="s">
        <v>298</v>
      </c>
      <c r="L122" s="46"/>
      <c r="M122" s="237" t="s">
        <v>39</v>
      </c>
      <c r="N122" s="238" t="s">
        <v>53</v>
      </c>
      <c r="O122" s="87"/>
      <c r="P122" s="239">
        <f>O122*H122</f>
        <v>0</v>
      </c>
      <c r="Q122" s="239">
        <v>0</v>
      </c>
      <c r="R122" s="239">
        <f>Q122*H122</f>
        <v>0</v>
      </c>
      <c r="S122" s="239">
        <v>0</v>
      </c>
      <c r="T122" s="240">
        <f>S122*H122</f>
        <v>0</v>
      </c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R122" s="241" t="s">
        <v>174</v>
      </c>
      <c r="AT122" s="241" t="s">
        <v>169</v>
      </c>
      <c r="AU122" s="241" t="s">
        <v>89</v>
      </c>
      <c r="AY122" s="18" t="s">
        <v>166</v>
      </c>
      <c r="BE122" s="242">
        <f>IF(N122="základní",J122,0)</f>
        <v>0</v>
      </c>
      <c r="BF122" s="242">
        <f>IF(N122="snížená",J122,0)</f>
        <v>0</v>
      </c>
      <c r="BG122" s="242">
        <f>IF(N122="zákl. přenesená",J122,0)</f>
        <v>0</v>
      </c>
      <c r="BH122" s="242">
        <f>IF(N122="sníž. přenesená",J122,0)</f>
        <v>0</v>
      </c>
      <c r="BI122" s="242">
        <f>IF(N122="nulová",J122,0)</f>
        <v>0</v>
      </c>
      <c r="BJ122" s="18" t="s">
        <v>174</v>
      </c>
      <c r="BK122" s="242">
        <f>ROUND(I122*H122,2)</f>
        <v>0</v>
      </c>
      <c r="BL122" s="18" t="s">
        <v>174</v>
      </c>
      <c r="BM122" s="241" t="s">
        <v>419</v>
      </c>
    </row>
    <row r="123" s="2" customFormat="1">
      <c r="A123" s="40"/>
      <c r="B123" s="41"/>
      <c r="C123" s="42"/>
      <c r="D123" s="243" t="s">
        <v>176</v>
      </c>
      <c r="E123" s="42"/>
      <c r="F123" s="244" t="s">
        <v>420</v>
      </c>
      <c r="G123" s="42"/>
      <c r="H123" s="42"/>
      <c r="I123" s="150"/>
      <c r="J123" s="42"/>
      <c r="K123" s="42"/>
      <c r="L123" s="46"/>
      <c r="M123" s="245"/>
      <c r="N123" s="246"/>
      <c r="O123" s="87"/>
      <c r="P123" s="87"/>
      <c r="Q123" s="87"/>
      <c r="R123" s="87"/>
      <c r="S123" s="87"/>
      <c r="T123" s="88"/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T123" s="18" t="s">
        <v>176</v>
      </c>
      <c r="AU123" s="18" t="s">
        <v>89</v>
      </c>
    </row>
    <row r="124" s="2" customFormat="1">
      <c r="A124" s="40"/>
      <c r="B124" s="41"/>
      <c r="C124" s="42"/>
      <c r="D124" s="243" t="s">
        <v>178</v>
      </c>
      <c r="E124" s="42"/>
      <c r="F124" s="247" t="s">
        <v>413</v>
      </c>
      <c r="G124" s="42"/>
      <c r="H124" s="42"/>
      <c r="I124" s="150"/>
      <c r="J124" s="42"/>
      <c r="K124" s="42"/>
      <c r="L124" s="46"/>
      <c r="M124" s="245"/>
      <c r="N124" s="246"/>
      <c r="O124" s="87"/>
      <c r="P124" s="87"/>
      <c r="Q124" s="87"/>
      <c r="R124" s="87"/>
      <c r="S124" s="87"/>
      <c r="T124" s="88"/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T124" s="18" t="s">
        <v>178</v>
      </c>
      <c r="AU124" s="18" t="s">
        <v>89</v>
      </c>
    </row>
    <row r="125" s="2" customFormat="1">
      <c r="A125" s="40"/>
      <c r="B125" s="41"/>
      <c r="C125" s="42"/>
      <c r="D125" s="243" t="s">
        <v>180</v>
      </c>
      <c r="E125" s="42"/>
      <c r="F125" s="247" t="s">
        <v>417</v>
      </c>
      <c r="G125" s="42"/>
      <c r="H125" s="42"/>
      <c r="I125" s="150"/>
      <c r="J125" s="42"/>
      <c r="K125" s="42"/>
      <c r="L125" s="46"/>
      <c r="M125" s="245"/>
      <c r="N125" s="246"/>
      <c r="O125" s="87"/>
      <c r="P125" s="87"/>
      <c r="Q125" s="87"/>
      <c r="R125" s="87"/>
      <c r="S125" s="87"/>
      <c r="T125" s="88"/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T125" s="18" t="s">
        <v>180</v>
      </c>
      <c r="AU125" s="18" t="s">
        <v>89</v>
      </c>
    </row>
    <row r="126" s="13" customFormat="1">
      <c r="A126" s="13"/>
      <c r="B126" s="248"/>
      <c r="C126" s="249"/>
      <c r="D126" s="243" t="s">
        <v>187</v>
      </c>
      <c r="E126" s="250" t="s">
        <v>39</v>
      </c>
      <c r="F126" s="251" t="s">
        <v>8</v>
      </c>
      <c r="G126" s="249"/>
      <c r="H126" s="252">
        <v>15</v>
      </c>
      <c r="I126" s="253"/>
      <c r="J126" s="249"/>
      <c r="K126" s="249"/>
      <c r="L126" s="254"/>
      <c r="M126" s="255"/>
      <c r="N126" s="256"/>
      <c r="O126" s="256"/>
      <c r="P126" s="256"/>
      <c r="Q126" s="256"/>
      <c r="R126" s="256"/>
      <c r="S126" s="256"/>
      <c r="T126" s="257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58" t="s">
        <v>187</v>
      </c>
      <c r="AU126" s="258" t="s">
        <v>89</v>
      </c>
      <c r="AV126" s="13" t="s">
        <v>89</v>
      </c>
      <c r="AW126" s="13" t="s">
        <v>41</v>
      </c>
      <c r="AX126" s="13" t="s">
        <v>80</v>
      </c>
      <c r="AY126" s="258" t="s">
        <v>166</v>
      </c>
    </row>
    <row r="127" s="14" customFormat="1">
      <c r="A127" s="14"/>
      <c r="B127" s="259"/>
      <c r="C127" s="260"/>
      <c r="D127" s="243" t="s">
        <v>187</v>
      </c>
      <c r="E127" s="261" t="s">
        <v>384</v>
      </c>
      <c r="F127" s="262" t="s">
        <v>190</v>
      </c>
      <c r="G127" s="260"/>
      <c r="H127" s="263">
        <v>15</v>
      </c>
      <c r="I127" s="264"/>
      <c r="J127" s="260"/>
      <c r="K127" s="260"/>
      <c r="L127" s="265"/>
      <c r="M127" s="266"/>
      <c r="N127" s="267"/>
      <c r="O127" s="267"/>
      <c r="P127" s="267"/>
      <c r="Q127" s="267"/>
      <c r="R127" s="267"/>
      <c r="S127" s="267"/>
      <c r="T127" s="268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69" t="s">
        <v>187</v>
      </c>
      <c r="AU127" s="269" t="s">
        <v>89</v>
      </c>
      <c r="AV127" s="14" t="s">
        <v>174</v>
      </c>
      <c r="AW127" s="14" t="s">
        <v>41</v>
      </c>
      <c r="AX127" s="14" t="s">
        <v>87</v>
      </c>
      <c r="AY127" s="269" t="s">
        <v>166</v>
      </c>
    </row>
    <row r="128" s="2" customFormat="1" ht="16.5" customHeight="1">
      <c r="A128" s="40"/>
      <c r="B128" s="41"/>
      <c r="C128" s="230" t="s">
        <v>255</v>
      </c>
      <c r="D128" s="230" t="s">
        <v>169</v>
      </c>
      <c r="E128" s="231" t="s">
        <v>421</v>
      </c>
      <c r="F128" s="232" t="s">
        <v>390</v>
      </c>
      <c r="G128" s="233" t="s">
        <v>194</v>
      </c>
      <c r="H128" s="234">
        <v>5</v>
      </c>
      <c r="I128" s="235"/>
      <c r="J128" s="236">
        <f>ROUND(I128*H128,2)</f>
        <v>0</v>
      </c>
      <c r="K128" s="232" t="s">
        <v>298</v>
      </c>
      <c r="L128" s="46"/>
      <c r="M128" s="237" t="s">
        <v>39</v>
      </c>
      <c r="N128" s="238" t="s">
        <v>53</v>
      </c>
      <c r="O128" s="87"/>
      <c r="P128" s="239">
        <f>O128*H128</f>
        <v>0</v>
      </c>
      <c r="Q128" s="239">
        <v>0</v>
      </c>
      <c r="R128" s="239">
        <f>Q128*H128</f>
        <v>0</v>
      </c>
      <c r="S128" s="239">
        <v>0</v>
      </c>
      <c r="T128" s="240">
        <f>S128*H128</f>
        <v>0</v>
      </c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R128" s="241" t="s">
        <v>174</v>
      </c>
      <c r="AT128" s="241" t="s">
        <v>169</v>
      </c>
      <c r="AU128" s="241" t="s">
        <v>89</v>
      </c>
      <c r="AY128" s="18" t="s">
        <v>166</v>
      </c>
      <c r="BE128" s="242">
        <f>IF(N128="základní",J128,0)</f>
        <v>0</v>
      </c>
      <c r="BF128" s="242">
        <f>IF(N128="snížená",J128,0)</f>
        <v>0</v>
      </c>
      <c r="BG128" s="242">
        <f>IF(N128="zákl. přenesená",J128,0)</f>
        <v>0</v>
      </c>
      <c r="BH128" s="242">
        <f>IF(N128="sníž. přenesená",J128,0)</f>
        <v>0</v>
      </c>
      <c r="BI128" s="242">
        <f>IF(N128="nulová",J128,0)</f>
        <v>0</v>
      </c>
      <c r="BJ128" s="18" t="s">
        <v>174</v>
      </c>
      <c r="BK128" s="242">
        <f>ROUND(I128*H128,2)</f>
        <v>0</v>
      </c>
      <c r="BL128" s="18" t="s">
        <v>174</v>
      </c>
      <c r="BM128" s="241" t="s">
        <v>422</v>
      </c>
    </row>
    <row r="129" s="2" customFormat="1">
      <c r="A129" s="40"/>
      <c r="B129" s="41"/>
      <c r="C129" s="42"/>
      <c r="D129" s="243" t="s">
        <v>176</v>
      </c>
      <c r="E129" s="42"/>
      <c r="F129" s="244" t="s">
        <v>423</v>
      </c>
      <c r="G129" s="42"/>
      <c r="H129" s="42"/>
      <c r="I129" s="150"/>
      <c r="J129" s="42"/>
      <c r="K129" s="42"/>
      <c r="L129" s="46"/>
      <c r="M129" s="245"/>
      <c r="N129" s="246"/>
      <c r="O129" s="87"/>
      <c r="P129" s="87"/>
      <c r="Q129" s="87"/>
      <c r="R129" s="87"/>
      <c r="S129" s="87"/>
      <c r="T129" s="88"/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T129" s="18" t="s">
        <v>176</v>
      </c>
      <c r="AU129" s="18" t="s">
        <v>89</v>
      </c>
    </row>
    <row r="130" s="2" customFormat="1">
      <c r="A130" s="40"/>
      <c r="B130" s="41"/>
      <c r="C130" s="42"/>
      <c r="D130" s="243" t="s">
        <v>178</v>
      </c>
      <c r="E130" s="42"/>
      <c r="F130" s="247" t="s">
        <v>413</v>
      </c>
      <c r="G130" s="42"/>
      <c r="H130" s="42"/>
      <c r="I130" s="150"/>
      <c r="J130" s="42"/>
      <c r="K130" s="42"/>
      <c r="L130" s="46"/>
      <c r="M130" s="245"/>
      <c r="N130" s="246"/>
      <c r="O130" s="87"/>
      <c r="P130" s="87"/>
      <c r="Q130" s="87"/>
      <c r="R130" s="87"/>
      <c r="S130" s="87"/>
      <c r="T130" s="88"/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T130" s="18" t="s">
        <v>178</v>
      </c>
      <c r="AU130" s="18" t="s">
        <v>89</v>
      </c>
    </row>
    <row r="131" s="13" customFormat="1">
      <c r="A131" s="13"/>
      <c r="B131" s="248"/>
      <c r="C131" s="249"/>
      <c r="D131" s="243" t="s">
        <v>187</v>
      </c>
      <c r="E131" s="250" t="s">
        <v>389</v>
      </c>
      <c r="F131" s="251" t="s">
        <v>167</v>
      </c>
      <c r="G131" s="249"/>
      <c r="H131" s="252">
        <v>5</v>
      </c>
      <c r="I131" s="253"/>
      <c r="J131" s="249"/>
      <c r="K131" s="249"/>
      <c r="L131" s="254"/>
      <c r="M131" s="255"/>
      <c r="N131" s="256"/>
      <c r="O131" s="256"/>
      <c r="P131" s="256"/>
      <c r="Q131" s="256"/>
      <c r="R131" s="256"/>
      <c r="S131" s="256"/>
      <c r="T131" s="257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58" t="s">
        <v>187</v>
      </c>
      <c r="AU131" s="258" t="s">
        <v>89</v>
      </c>
      <c r="AV131" s="13" t="s">
        <v>89</v>
      </c>
      <c r="AW131" s="13" t="s">
        <v>41</v>
      </c>
      <c r="AX131" s="13" t="s">
        <v>87</v>
      </c>
      <c r="AY131" s="258" t="s">
        <v>166</v>
      </c>
    </row>
    <row r="132" s="12" customFormat="1" ht="25.92" customHeight="1">
      <c r="A132" s="12"/>
      <c r="B132" s="214"/>
      <c r="C132" s="215"/>
      <c r="D132" s="216" t="s">
        <v>79</v>
      </c>
      <c r="E132" s="217" t="s">
        <v>199</v>
      </c>
      <c r="F132" s="217" t="s">
        <v>200</v>
      </c>
      <c r="G132" s="215"/>
      <c r="H132" s="215"/>
      <c r="I132" s="218"/>
      <c r="J132" s="219">
        <f>BK132</f>
        <v>0</v>
      </c>
      <c r="K132" s="215"/>
      <c r="L132" s="220"/>
      <c r="M132" s="221"/>
      <c r="N132" s="222"/>
      <c r="O132" s="222"/>
      <c r="P132" s="223">
        <f>SUM(P133:P151)</f>
        <v>0</v>
      </c>
      <c r="Q132" s="222"/>
      <c r="R132" s="223">
        <f>SUM(R133:R151)</f>
        <v>0</v>
      </c>
      <c r="S132" s="222"/>
      <c r="T132" s="224">
        <f>SUM(T133:T151)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25" t="s">
        <v>174</v>
      </c>
      <c r="AT132" s="226" t="s">
        <v>79</v>
      </c>
      <c r="AU132" s="226" t="s">
        <v>80</v>
      </c>
      <c r="AY132" s="225" t="s">
        <v>166</v>
      </c>
      <c r="BK132" s="227">
        <f>SUM(BK133:BK151)</f>
        <v>0</v>
      </c>
    </row>
    <row r="133" s="2" customFormat="1" ht="33" customHeight="1">
      <c r="A133" s="40"/>
      <c r="B133" s="41"/>
      <c r="C133" s="230" t="s">
        <v>264</v>
      </c>
      <c r="D133" s="230" t="s">
        <v>169</v>
      </c>
      <c r="E133" s="231" t="s">
        <v>424</v>
      </c>
      <c r="F133" s="232" t="s">
        <v>425</v>
      </c>
      <c r="G133" s="233" t="s">
        <v>137</v>
      </c>
      <c r="H133" s="234">
        <v>55.689</v>
      </c>
      <c r="I133" s="235"/>
      <c r="J133" s="236">
        <f>ROUND(I133*H133,2)</f>
        <v>0</v>
      </c>
      <c r="K133" s="232" t="s">
        <v>173</v>
      </c>
      <c r="L133" s="46"/>
      <c r="M133" s="237" t="s">
        <v>39</v>
      </c>
      <c r="N133" s="238" t="s">
        <v>53</v>
      </c>
      <c r="O133" s="87"/>
      <c r="P133" s="239">
        <f>O133*H133</f>
        <v>0</v>
      </c>
      <c r="Q133" s="239">
        <v>0</v>
      </c>
      <c r="R133" s="239">
        <f>Q133*H133</f>
        <v>0</v>
      </c>
      <c r="S133" s="239">
        <v>0</v>
      </c>
      <c r="T133" s="240">
        <f>S133*H133</f>
        <v>0</v>
      </c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R133" s="241" t="s">
        <v>203</v>
      </c>
      <c r="AT133" s="241" t="s">
        <v>169</v>
      </c>
      <c r="AU133" s="241" t="s">
        <v>87</v>
      </c>
      <c r="AY133" s="18" t="s">
        <v>166</v>
      </c>
      <c r="BE133" s="242">
        <f>IF(N133="základní",J133,0)</f>
        <v>0</v>
      </c>
      <c r="BF133" s="242">
        <f>IF(N133="snížená",J133,0)</f>
        <v>0</v>
      </c>
      <c r="BG133" s="242">
        <f>IF(N133="zákl. přenesená",J133,0)</f>
        <v>0</v>
      </c>
      <c r="BH133" s="242">
        <f>IF(N133="sníž. přenesená",J133,0)</f>
        <v>0</v>
      </c>
      <c r="BI133" s="242">
        <f>IF(N133="nulová",J133,0)</f>
        <v>0</v>
      </c>
      <c r="BJ133" s="18" t="s">
        <v>174</v>
      </c>
      <c r="BK133" s="242">
        <f>ROUND(I133*H133,2)</f>
        <v>0</v>
      </c>
      <c r="BL133" s="18" t="s">
        <v>203</v>
      </c>
      <c r="BM133" s="241" t="s">
        <v>426</v>
      </c>
    </row>
    <row r="134" s="2" customFormat="1">
      <c r="A134" s="40"/>
      <c r="B134" s="41"/>
      <c r="C134" s="42"/>
      <c r="D134" s="243" t="s">
        <v>176</v>
      </c>
      <c r="E134" s="42"/>
      <c r="F134" s="244" t="s">
        <v>427</v>
      </c>
      <c r="G134" s="42"/>
      <c r="H134" s="42"/>
      <c r="I134" s="150"/>
      <c r="J134" s="42"/>
      <c r="K134" s="42"/>
      <c r="L134" s="46"/>
      <c r="M134" s="245"/>
      <c r="N134" s="246"/>
      <c r="O134" s="87"/>
      <c r="P134" s="87"/>
      <c r="Q134" s="87"/>
      <c r="R134" s="87"/>
      <c r="S134" s="87"/>
      <c r="T134" s="88"/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T134" s="18" t="s">
        <v>176</v>
      </c>
      <c r="AU134" s="18" t="s">
        <v>87</v>
      </c>
    </row>
    <row r="135" s="2" customFormat="1">
      <c r="A135" s="40"/>
      <c r="B135" s="41"/>
      <c r="C135" s="42"/>
      <c r="D135" s="243" t="s">
        <v>178</v>
      </c>
      <c r="E135" s="42"/>
      <c r="F135" s="247" t="s">
        <v>206</v>
      </c>
      <c r="G135" s="42"/>
      <c r="H135" s="42"/>
      <c r="I135" s="150"/>
      <c r="J135" s="42"/>
      <c r="K135" s="42"/>
      <c r="L135" s="46"/>
      <c r="M135" s="245"/>
      <c r="N135" s="246"/>
      <c r="O135" s="87"/>
      <c r="P135" s="87"/>
      <c r="Q135" s="87"/>
      <c r="R135" s="87"/>
      <c r="S135" s="87"/>
      <c r="T135" s="88"/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T135" s="18" t="s">
        <v>178</v>
      </c>
      <c r="AU135" s="18" t="s">
        <v>87</v>
      </c>
    </row>
    <row r="136" s="16" customFormat="1">
      <c r="A136" s="16"/>
      <c r="B136" s="294"/>
      <c r="C136" s="295"/>
      <c r="D136" s="243" t="s">
        <v>187</v>
      </c>
      <c r="E136" s="296" t="s">
        <v>39</v>
      </c>
      <c r="F136" s="297" t="s">
        <v>428</v>
      </c>
      <c r="G136" s="295"/>
      <c r="H136" s="296" t="s">
        <v>39</v>
      </c>
      <c r="I136" s="298"/>
      <c r="J136" s="295"/>
      <c r="K136" s="295"/>
      <c r="L136" s="299"/>
      <c r="M136" s="300"/>
      <c r="N136" s="301"/>
      <c r="O136" s="301"/>
      <c r="P136" s="301"/>
      <c r="Q136" s="301"/>
      <c r="R136" s="301"/>
      <c r="S136" s="301"/>
      <c r="T136" s="302"/>
      <c r="U136" s="16"/>
      <c r="V136" s="16"/>
      <c r="W136" s="16"/>
      <c r="X136" s="16"/>
      <c r="Y136" s="16"/>
      <c r="Z136" s="16"/>
      <c r="AA136" s="16"/>
      <c r="AB136" s="16"/>
      <c r="AC136" s="16"/>
      <c r="AD136" s="16"/>
      <c r="AE136" s="16"/>
      <c r="AT136" s="303" t="s">
        <v>187</v>
      </c>
      <c r="AU136" s="303" t="s">
        <v>87</v>
      </c>
      <c r="AV136" s="16" t="s">
        <v>87</v>
      </c>
      <c r="AW136" s="16" t="s">
        <v>41</v>
      </c>
      <c r="AX136" s="16" t="s">
        <v>80</v>
      </c>
      <c r="AY136" s="303" t="s">
        <v>166</v>
      </c>
    </row>
    <row r="137" s="13" customFormat="1">
      <c r="A137" s="13"/>
      <c r="B137" s="248"/>
      <c r="C137" s="249"/>
      <c r="D137" s="243" t="s">
        <v>187</v>
      </c>
      <c r="E137" s="250" t="s">
        <v>39</v>
      </c>
      <c r="F137" s="251" t="s">
        <v>429</v>
      </c>
      <c r="G137" s="249"/>
      <c r="H137" s="252">
        <v>28.274000000000001</v>
      </c>
      <c r="I137" s="253"/>
      <c r="J137" s="249"/>
      <c r="K137" s="249"/>
      <c r="L137" s="254"/>
      <c r="M137" s="255"/>
      <c r="N137" s="256"/>
      <c r="O137" s="256"/>
      <c r="P137" s="256"/>
      <c r="Q137" s="256"/>
      <c r="R137" s="256"/>
      <c r="S137" s="256"/>
      <c r="T137" s="257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58" t="s">
        <v>187</v>
      </c>
      <c r="AU137" s="258" t="s">
        <v>87</v>
      </c>
      <c r="AV137" s="13" t="s">
        <v>89</v>
      </c>
      <c r="AW137" s="13" t="s">
        <v>41</v>
      </c>
      <c r="AX137" s="13" t="s">
        <v>80</v>
      </c>
      <c r="AY137" s="258" t="s">
        <v>166</v>
      </c>
    </row>
    <row r="138" s="13" customFormat="1">
      <c r="A138" s="13"/>
      <c r="B138" s="248"/>
      <c r="C138" s="249"/>
      <c r="D138" s="243" t="s">
        <v>187</v>
      </c>
      <c r="E138" s="250" t="s">
        <v>39</v>
      </c>
      <c r="F138" s="251" t="s">
        <v>430</v>
      </c>
      <c r="G138" s="249"/>
      <c r="H138" s="252">
        <v>9.6760000000000002</v>
      </c>
      <c r="I138" s="253"/>
      <c r="J138" s="249"/>
      <c r="K138" s="249"/>
      <c r="L138" s="254"/>
      <c r="M138" s="255"/>
      <c r="N138" s="256"/>
      <c r="O138" s="256"/>
      <c r="P138" s="256"/>
      <c r="Q138" s="256"/>
      <c r="R138" s="256"/>
      <c r="S138" s="256"/>
      <c r="T138" s="257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58" t="s">
        <v>187</v>
      </c>
      <c r="AU138" s="258" t="s">
        <v>87</v>
      </c>
      <c r="AV138" s="13" t="s">
        <v>89</v>
      </c>
      <c r="AW138" s="13" t="s">
        <v>41</v>
      </c>
      <c r="AX138" s="13" t="s">
        <v>80</v>
      </c>
      <c r="AY138" s="258" t="s">
        <v>166</v>
      </c>
    </row>
    <row r="139" s="13" customFormat="1">
      <c r="A139" s="13"/>
      <c r="B139" s="248"/>
      <c r="C139" s="249"/>
      <c r="D139" s="243" t="s">
        <v>187</v>
      </c>
      <c r="E139" s="250" t="s">
        <v>39</v>
      </c>
      <c r="F139" s="251" t="s">
        <v>431</v>
      </c>
      <c r="G139" s="249"/>
      <c r="H139" s="252">
        <v>15.226000000000001</v>
      </c>
      <c r="I139" s="253"/>
      <c r="J139" s="249"/>
      <c r="K139" s="249"/>
      <c r="L139" s="254"/>
      <c r="M139" s="255"/>
      <c r="N139" s="256"/>
      <c r="O139" s="256"/>
      <c r="P139" s="256"/>
      <c r="Q139" s="256"/>
      <c r="R139" s="256"/>
      <c r="S139" s="256"/>
      <c r="T139" s="257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58" t="s">
        <v>187</v>
      </c>
      <c r="AU139" s="258" t="s">
        <v>87</v>
      </c>
      <c r="AV139" s="13" t="s">
        <v>89</v>
      </c>
      <c r="AW139" s="13" t="s">
        <v>41</v>
      </c>
      <c r="AX139" s="13" t="s">
        <v>80</v>
      </c>
      <c r="AY139" s="258" t="s">
        <v>166</v>
      </c>
    </row>
    <row r="140" s="13" customFormat="1">
      <c r="A140" s="13"/>
      <c r="B140" s="248"/>
      <c r="C140" s="249"/>
      <c r="D140" s="243" t="s">
        <v>187</v>
      </c>
      <c r="E140" s="250" t="s">
        <v>39</v>
      </c>
      <c r="F140" s="251" t="s">
        <v>432</v>
      </c>
      <c r="G140" s="249"/>
      <c r="H140" s="252">
        <v>2.5129999999999999</v>
      </c>
      <c r="I140" s="253"/>
      <c r="J140" s="249"/>
      <c r="K140" s="249"/>
      <c r="L140" s="254"/>
      <c r="M140" s="255"/>
      <c r="N140" s="256"/>
      <c r="O140" s="256"/>
      <c r="P140" s="256"/>
      <c r="Q140" s="256"/>
      <c r="R140" s="256"/>
      <c r="S140" s="256"/>
      <c r="T140" s="257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58" t="s">
        <v>187</v>
      </c>
      <c r="AU140" s="258" t="s">
        <v>87</v>
      </c>
      <c r="AV140" s="13" t="s">
        <v>89</v>
      </c>
      <c r="AW140" s="13" t="s">
        <v>41</v>
      </c>
      <c r="AX140" s="13" t="s">
        <v>80</v>
      </c>
      <c r="AY140" s="258" t="s">
        <v>166</v>
      </c>
    </row>
    <row r="141" s="14" customFormat="1">
      <c r="A141" s="14"/>
      <c r="B141" s="259"/>
      <c r="C141" s="260"/>
      <c r="D141" s="243" t="s">
        <v>187</v>
      </c>
      <c r="E141" s="261" t="s">
        <v>386</v>
      </c>
      <c r="F141" s="262" t="s">
        <v>190</v>
      </c>
      <c r="G141" s="260"/>
      <c r="H141" s="263">
        <v>55.689</v>
      </c>
      <c r="I141" s="264"/>
      <c r="J141" s="260"/>
      <c r="K141" s="260"/>
      <c r="L141" s="265"/>
      <c r="M141" s="266"/>
      <c r="N141" s="267"/>
      <c r="O141" s="267"/>
      <c r="P141" s="267"/>
      <c r="Q141" s="267"/>
      <c r="R141" s="267"/>
      <c r="S141" s="267"/>
      <c r="T141" s="268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69" t="s">
        <v>187</v>
      </c>
      <c r="AU141" s="269" t="s">
        <v>87</v>
      </c>
      <c r="AV141" s="14" t="s">
        <v>174</v>
      </c>
      <c r="AW141" s="14" t="s">
        <v>41</v>
      </c>
      <c r="AX141" s="14" t="s">
        <v>87</v>
      </c>
      <c r="AY141" s="269" t="s">
        <v>166</v>
      </c>
    </row>
    <row r="142" s="2" customFormat="1" ht="21.75" customHeight="1">
      <c r="A142" s="40"/>
      <c r="B142" s="41"/>
      <c r="C142" s="230" t="s">
        <v>268</v>
      </c>
      <c r="D142" s="230" t="s">
        <v>169</v>
      </c>
      <c r="E142" s="231" t="s">
        <v>433</v>
      </c>
      <c r="F142" s="232" t="s">
        <v>434</v>
      </c>
      <c r="G142" s="233" t="s">
        <v>137</v>
      </c>
      <c r="H142" s="234">
        <v>55.689</v>
      </c>
      <c r="I142" s="235"/>
      <c r="J142" s="236">
        <f>ROUND(I142*H142,2)</f>
        <v>0</v>
      </c>
      <c r="K142" s="232" t="s">
        <v>173</v>
      </c>
      <c r="L142" s="46"/>
      <c r="M142" s="237" t="s">
        <v>39</v>
      </c>
      <c r="N142" s="238" t="s">
        <v>53</v>
      </c>
      <c r="O142" s="87"/>
      <c r="P142" s="239">
        <f>O142*H142</f>
        <v>0</v>
      </c>
      <c r="Q142" s="239">
        <v>0</v>
      </c>
      <c r="R142" s="239">
        <f>Q142*H142</f>
        <v>0</v>
      </c>
      <c r="S142" s="239">
        <v>0</v>
      </c>
      <c r="T142" s="240">
        <f>S142*H142</f>
        <v>0</v>
      </c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R142" s="241" t="s">
        <v>203</v>
      </c>
      <c r="AT142" s="241" t="s">
        <v>169</v>
      </c>
      <c r="AU142" s="241" t="s">
        <v>87</v>
      </c>
      <c r="AY142" s="18" t="s">
        <v>166</v>
      </c>
      <c r="BE142" s="242">
        <f>IF(N142="základní",J142,0)</f>
        <v>0</v>
      </c>
      <c r="BF142" s="242">
        <f>IF(N142="snížená",J142,0)</f>
        <v>0</v>
      </c>
      <c r="BG142" s="242">
        <f>IF(N142="zákl. přenesená",J142,0)</f>
        <v>0</v>
      </c>
      <c r="BH142" s="242">
        <f>IF(N142="sníž. přenesená",J142,0)</f>
        <v>0</v>
      </c>
      <c r="BI142" s="242">
        <f>IF(N142="nulová",J142,0)</f>
        <v>0</v>
      </c>
      <c r="BJ142" s="18" t="s">
        <v>174</v>
      </c>
      <c r="BK142" s="242">
        <f>ROUND(I142*H142,2)</f>
        <v>0</v>
      </c>
      <c r="BL142" s="18" t="s">
        <v>203</v>
      </c>
      <c r="BM142" s="241" t="s">
        <v>435</v>
      </c>
    </row>
    <row r="143" s="2" customFormat="1">
      <c r="A143" s="40"/>
      <c r="B143" s="41"/>
      <c r="C143" s="42"/>
      <c r="D143" s="243" t="s">
        <v>176</v>
      </c>
      <c r="E143" s="42"/>
      <c r="F143" s="244" t="s">
        <v>436</v>
      </c>
      <c r="G143" s="42"/>
      <c r="H143" s="42"/>
      <c r="I143" s="150"/>
      <c r="J143" s="42"/>
      <c r="K143" s="42"/>
      <c r="L143" s="46"/>
      <c r="M143" s="245"/>
      <c r="N143" s="246"/>
      <c r="O143" s="87"/>
      <c r="P143" s="87"/>
      <c r="Q143" s="87"/>
      <c r="R143" s="87"/>
      <c r="S143" s="87"/>
      <c r="T143" s="88"/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T143" s="18" t="s">
        <v>176</v>
      </c>
      <c r="AU143" s="18" t="s">
        <v>87</v>
      </c>
    </row>
    <row r="144" s="2" customFormat="1">
      <c r="A144" s="40"/>
      <c r="B144" s="41"/>
      <c r="C144" s="42"/>
      <c r="D144" s="243" t="s">
        <v>178</v>
      </c>
      <c r="E144" s="42"/>
      <c r="F144" s="247" t="s">
        <v>377</v>
      </c>
      <c r="G144" s="42"/>
      <c r="H144" s="42"/>
      <c r="I144" s="150"/>
      <c r="J144" s="42"/>
      <c r="K144" s="42"/>
      <c r="L144" s="46"/>
      <c r="M144" s="245"/>
      <c r="N144" s="246"/>
      <c r="O144" s="87"/>
      <c r="P144" s="87"/>
      <c r="Q144" s="87"/>
      <c r="R144" s="87"/>
      <c r="S144" s="87"/>
      <c r="T144" s="88"/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T144" s="18" t="s">
        <v>178</v>
      </c>
      <c r="AU144" s="18" t="s">
        <v>87</v>
      </c>
    </row>
    <row r="145" s="13" customFormat="1">
      <c r="A145" s="13"/>
      <c r="B145" s="248"/>
      <c r="C145" s="249"/>
      <c r="D145" s="243" t="s">
        <v>187</v>
      </c>
      <c r="E145" s="250" t="s">
        <v>39</v>
      </c>
      <c r="F145" s="251" t="s">
        <v>386</v>
      </c>
      <c r="G145" s="249"/>
      <c r="H145" s="252">
        <v>55.689</v>
      </c>
      <c r="I145" s="253"/>
      <c r="J145" s="249"/>
      <c r="K145" s="249"/>
      <c r="L145" s="254"/>
      <c r="M145" s="255"/>
      <c r="N145" s="256"/>
      <c r="O145" s="256"/>
      <c r="P145" s="256"/>
      <c r="Q145" s="256"/>
      <c r="R145" s="256"/>
      <c r="S145" s="256"/>
      <c r="T145" s="257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58" t="s">
        <v>187</v>
      </c>
      <c r="AU145" s="258" t="s">
        <v>87</v>
      </c>
      <c r="AV145" s="13" t="s">
        <v>89</v>
      </c>
      <c r="AW145" s="13" t="s">
        <v>41</v>
      </c>
      <c r="AX145" s="13" t="s">
        <v>80</v>
      </c>
      <c r="AY145" s="258" t="s">
        <v>166</v>
      </c>
    </row>
    <row r="146" s="14" customFormat="1">
      <c r="A146" s="14"/>
      <c r="B146" s="259"/>
      <c r="C146" s="260"/>
      <c r="D146" s="243" t="s">
        <v>187</v>
      </c>
      <c r="E146" s="261" t="s">
        <v>39</v>
      </c>
      <c r="F146" s="262" t="s">
        <v>190</v>
      </c>
      <c r="G146" s="260"/>
      <c r="H146" s="263">
        <v>55.689</v>
      </c>
      <c r="I146" s="264"/>
      <c r="J146" s="260"/>
      <c r="K146" s="260"/>
      <c r="L146" s="265"/>
      <c r="M146" s="266"/>
      <c r="N146" s="267"/>
      <c r="O146" s="267"/>
      <c r="P146" s="267"/>
      <c r="Q146" s="267"/>
      <c r="R146" s="267"/>
      <c r="S146" s="267"/>
      <c r="T146" s="268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69" t="s">
        <v>187</v>
      </c>
      <c r="AU146" s="269" t="s">
        <v>87</v>
      </c>
      <c r="AV146" s="14" t="s">
        <v>174</v>
      </c>
      <c r="AW146" s="14" t="s">
        <v>41</v>
      </c>
      <c r="AX146" s="14" t="s">
        <v>87</v>
      </c>
      <c r="AY146" s="269" t="s">
        <v>166</v>
      </c>
    </row>
    <row r="147" s="2" customFormat="1" ht="21.75" customHeight="1">
      <c r="A147" s="40"/>
      <c r="B147" s="41"/>
      <c r="C147" s="230" t="s">
        <v>273</v>
      </c>
      <c r="D147" s="230" t="s">
        <v>169</v>
      </c>
      <c r="E147" s="231" t="s">
        <v>208</v>
      </c>
      <c r="F147" s="232" t="s">
        <v>209</v>
      </c>
      <c r="G147" s="233" t="s">
        <v>137</v>
      </c>
      <c r="H147" s="234">
        <v>55.689</v>
      </c>
      <c r="I147" s="235"/>
      <c r="J147" s="236">
        <f>ROUND(I147*H147,2)</f>
        <v>0</v>
      </c>
      <c r="K147" s="232" t="s">
        <v>173</v>
      </c>
      <c r="L147" s="46"/>
      <c r="M147" s="237" t="s">
        <v>39</v>
      </c>
      <c r="N147" s="238" t="s">
        <v>53</v>
      </c>
      <c r="O147" s="87"/>
      <c r="P147" s="239">
        <f>O147*H147</f>
        <v>0</v>
      </c>
      <c r="Q147" s="239">
        <v>0</v>
      </c>
      <c r="R147" s="239">
        <f>Q147*H147</f>
        <v>0</v>
      </c>
      <c r="S147" s="239">
        <v>0</v>
      </c>
      <c r="T147" s="240">
        <f>S147*H147</f>
        <v>0</v>
      </c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R147" s="241" t="s">
        <v>203</v>
      </c>
      <c r="AT147" s="241" t="s">
        <v>169</v>
      </c>
      <c r="AU147" s="241" t="s">
        <v>87</v>
      </c>
      <c r="AY147" s="18" t="s">
        <v>166</v>
      </c>
      <c r="BE147" s="242">
        <f>IF(N147="základní",J147,0)</f>
        <v>0</v>
      </c>
      <c r="BF147" s="242">
        <f>IF(N147="snížená",J147,0)</f>
        <v>0</v>
      </c>
      <c r="BG147" s="242">
        <f>IF(N147="zákl. přenesená",J147,0)</f>
        <v>0</v>
      </c>
      <c r="BH147" s="242">
        <f>IF(N147="sníž. přenesená",J147,0)</f>
        <v>0</v>
      </c>
      <c r="BI147" s="242">
        <f>IF(N147="nulová",J147,0)</f>
        <v>0</v>
      </c>
      <c r="BJ147" s="18" t="s">
        <v>174</v>
      </c>
      <c r="BK147" s="242">
        <f>ROUND(I147*H147,2)</f>
        <v>0</v>
      </c>
      <c r="BL147" s="18" t="s">
        <v>203</v>
      </c>
      <c r="BM147" s="241" t="s">
        <v>437</v>
      </c>
    </row>
    <row r="148" s="2" customFormat="1">
      <c r="A148" s="40"/>
      <c r="B148" s="41"/>
      <c r="C148" s="42"/>
      <c r="D148" s="243" t="s">
        <v>176</v>
      </c>
      <c r="E148" s="42"/>
      <c r="F148" s="244" t="s">
        <v>211</v>
      </c>
      <c r="G148" s="42"/>
      <c r="H148" s="42"/>
      <c r="I148" s="150"/>
      <c r="J148" s="42"/>
      <c r="K148" s="42"/>
      <c r="L148" s="46"/>
      <c r="M148" s="245"/>
      <c r="N148" s="246"/>
      <c r="O148" s="87"/>
      <c r="P148" s="87"/>
      <c r="Q148" s="87"/>
      <c r="R148" s="87"/>
      <c r="S148" s="87"/>
      <c r="T148" s="88"/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T148" s="18" t="s">
        <v>176</v>
      </c>
      <c r="AU148" s="18" t="s">
        <v>87</v>
      </c>
    </row>
    <row r="149" s="2" customFormat="1">
      <c r="A149" s="40"/>
      <c r="B149" s="41"/>
      <c r="C149" s="42"/>
      <c r="D149" s="243" t="s">
        <v>178</v>
      </c>
      <c r="E149" s="42"/>
      <c r="F149" s="247" t="s">
        <v>212</v>
      </c>
      <c r="G149" s="42"/>
      <c r="H149" s="42"/>
      <c r="I149" s="150"/>
      <c r="J149" s="42"/>
      <c r="K149" s="42"/>
      <c r="L149" s="46"/>
      <c r="M149" s="245"/>
      <c r="N149" s="246"/>
      <c r="O149" s="87"/>
      <c r="P149" s="87"/>
      <c r="Q149" s="87"/>
      <c r="R149" s="87"/>
      <c r="S149" s="87"/>
      <c r="T149" s="88"/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T149" s="18" t="s">
        <v>178</v>
      </c>
      <c r="AU149" s="18" t="s">
        <v>87</v>
      </c>
    </row>
    <row r="150" s="13" customFormat="1">
      <c r="A150" s="13"/>
      <c r="B150" s="248"/>
      <c r="C150" s="249"/>
      <c r="D150" s="243" t="s">
        <v>187</v>
      </c>
      <c r="E150" s="250" t="s">
        <v>39</v>
      </c>
      <c r="F150" s="251" t="s">
        <v>386</v>
      </c>
      <c r="G150" s="249"/>
      <c r="H150" s="252">
        <v>55.689</v>
      </c>
      <c r="I150" s="253"/>
      <c r="J150" s="249"/>
      <c r="K150" s="249"/>
      <c r="L150" s="254"/>
      <c r="M150" s="255"/>
      <c r="N150" s="256"/>
      <c r="O150" s="256"/>
      <c r="P150" s="256"/>
      <c r="Q150" s="256"/>
      <c r="R150" s="256"/>
      <c r="S150" s="256"/>
      <c r="T150" s="257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58" t="s">
        <v>187</v>
      </c>
      <c r="AU150" s="258" t="s">
        <v>87</v>
      </c>
      <c r="AV150" s="13" t="s">
        <v>89</v>
      </c>
      <c r="AW150" s="13" t="s">
        <v>41</v>
      </c>
      <c r="AX150" s="13" t="s">
        <v>80</v>
      </c>
      <c r="AY150" s="258" t="s">
        <v>166</v>
      </c>
    </row>
    <row r="151" s="14" customFormat="1">
      <c r="A151" s="14"/>
      <c r="B151" s="259"/>
      <c r="C151" s="260"/>
      <c r="D151" s="243" t="s">
        <v>187</v>
      </c>
      <c r="E151" s="261" t="s">
        <v>39</v>
      </c>
      <c r="F151" s="262" t="s">
        <v>190</v>
      </c>
      <c r="G151" s="260"/>
      <c r="H151" s="263">
        <v>55.689</v>
      </c>
      <c r="I151" s="264"/>
      <c r="J151" s="260"/>
      <c r="K151" s="260"/>
      <c r="L151" s="265"/>
      <c r="M151" s="270"/>
      <c r="N151" s="271"/>
      <c r="O151" s="271"/>
      <c r="P151" s="271"/>
      <c r="Q151" s="271"/>
      <c r="R151" s="271"/>
      <c r="S151" s="271"/>
      <c r="T151" s="272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69" t="s">
        <v>187</v>
      </c>
      <c r="AU151" s="269" t="s">
        <v>87</v>
      </c>
      <c r="AV151" s="14" t="s">
        <v>174</v>
      </c>
      <c r="AW151" s="14" t="s">
        <v>41</v>
      </c>
      <c r="AX151" s="14" t="s">
        <v>87</v>
      </c>
      <c r="AY151" s="269" t="s">
        <v>166</v>
      </c>
    </row>
    <row r="152" s="2" customFormat="1" ht="6.96" customHeight="1">
      <c r="A152" s="40"/>
      <c r="B152" s="62"/>
      <c r="C152" s="63"/>
      <c r="D152" s="63"/>
      <c r="E152" s="63"/>
      <c r="F152" s="63"/>
      <c r="G152" s="63"/>
      <c r="H152" s="63"/>
      <c r="I152" s="179"/>
      <c r="J152" s="63"/>
      <c r="K152" s="63"/>
      <c r="L152" s="46"/>
      <c r="M152" s="40"/>
      <c r="O152" s="40"/>
      <c r="P152" s="40"/>
      <c r="Q152" s="40"/>
      <c r="R152" s="40"/>
      <c r="S152" s="40"/>
      <c r="T152" s="40"/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</row>
  </sheetData>
  <sheetProtection sheet="1" autoFilter="0" formatColumns="0" formatRows="0" objects="1" scenarios="1" spinCount="100000" saltValue="ZtkP4TUIDbcuJWR4YOVbLod4Dzh3SM6HRsMq9lnXv/ZTzyjUq/VSOcQ6SLVxeAgxrO9E7lNTPZbdmDq3CO355Q==" hashValue="JdAaLbwHNK6/R0uFBG7i6VO316jVPYcO8w821w3x4MTZh2uFodUerLHJLImGEpl/zn5WTeoVW9TxJs68WP+Cbw==" algorithmName="SHA-512" password="CC35"/>
  <autoFilter ref="C87:K151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6:H76"/>
    <mergeCell ref="E78:H78"/>
    <mergeCell ref="E80:H8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4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4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118</v>
      </c>
      <c r="AZ2" s="142" t="s">
        <v>438</v>
      </c>
      <c r="BA2" s="142" t="s">
        <v>439</v>
      </c>
      <c r="BB2" s="142" t="s">
        <v>133</v>
      </c>
      <c r="BC2" s="142" t="s">
        <v>440</v>
      </c>
      <c r="BD2" s="142" t="s">
        <v>89</v>
      </c>
    </row>
    <row r="3" hidden="1" s="1" customFormat="1" ht="6.96" customHeight="1">
      <c r="B3" s="143"/>
      <c r="C3" s="144"/>
      <c r="D3" s="144"/>
      <c r="E3" s="144"/>
      <c r="F3" s="144"/>
      <c r="G3" s="144"/>
      <c r="H3" s="144"/>
      <c r="I3" s="145"/>
      <c r="J3" s="144"/>
      <c r="K3" s="144"/>
      <c r="L3" s="21"/>
      <c r="AT3" s="18" t="s">
        <v>89</v>
      </c>
      <c r="AZ3" s="142" t="s">
        <v>441</v>
      </c>
      <c r="BA3" s="142" t="s">
        <v>442</v>
      </c>
      <c r="BB3" s="142" t="s">
        <v>194</v>
      </c>
      <c r="BC3" s="142" t="s">
        <v>443</v>
      </c>
      <c r="BD3" s="142" t="s">
        <v>89</v>
      </c>
    </row>
    <row r="4" hidden="1" s="1" customFormat="1" ht="24.96" customHeight="1">
      <c r="B4" s="21"/>
      <c r="D4" s="146" t="s">
        <v>139</v>
      </c>
      <c r="I4" s="141"/>
      <c r="L4" s="21"/>
      <c r="M4" s="147" t="s">
        <v>10</v>
      </c>
      <c r="AT4" s="18" t="s">
        <v>41</v>
      </c>
    </row>
    <row r="5" hidden="1" s="1" customFormat="1" ht="6.96" customHeight="1">
      <c r="B5" s="21"/>
      <c r="I5" s="141"/>
      <c r="L5" s="21"/>
    </row>
    <row r="6" hidden="1" s="1" customFormat="1" ht="12" customHeight="1">
      <c r="B6" s="21"/>
      <c r="D6" s="148" t="s">
        <v>16</v>
      </c>
      <c r="I6" s="141"/>
      <c r="L6" s="21"/>
    </row>
    <row r="7" hidden="1" s="1" customFormat="1" ht="16.5" customHeight="1">
      <c r="B7" s="21"/>
      <c r="E7" s="149" t="str">
        <f>'Rekapitulace stavby'!K6</f>
        <v>Oprava odvodnění v žst. Kadaň Prunéřov</v>
      </c>
      <c r="F7" s="148"/>
      <c r="G7" s="148"/>
      <c r="H7" s="148"/>
      <c r="I7" s="141"/>
      <c r="L7" s="21"/>
    </row>
    <row r="8" hidden="1" s="1" customFormat="1" ht="12" customHeight="1">
      <c r="B8" s="21"/>
      <c r="D8" s="148" t="s">
        <v>140</v>
      </c>
      <c r="I8" s="141"/>
      <c r="L8" s="21"/>
    </row>
    <row r="9" hidden="1" s="2" customFormat="1" ht="16.5" customHeight="1">
      <c r="A9" s="40"/>
      <c r="B9" s="46"/>
      <c r="C9" s="40"/>
      <c r="D9" s="40"/>
      <c r="E9" s="149" t="s">
        <v>444</v>
      </c>
      <c r="F9" s="40"/>
      <c r="G9" s="40"/>
      <c r="H9" s="40"/>
      <c r="I9" s="150"/>
      <c r="J9" s="40"/>
      <c r="K9" s="40"/>
      <c r="L9" s="151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hidden="1" s="2" customFormat="1" ht="12" customHeight="1">
      <c r="A10" s="40"/>
      <c r="B10" s="46"/>
      <c r="C10" s="40"/>
      <c r="D10" s="148" t="s">
        <v>142</v>
      </c>
      <c r="E10" s="40"/>
      <c r="F10" s="40"/>
      <c r="G10" s="40"/>
      <c r="H10" s="40"/>
      <c r="I10" s="150"/>
      <c r="J10" s="40"/>
      <c r="K10" s="40"/>
      <c r="L10" s="151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hidden="1" s="2" customFormat="1" ht="24.75" customHeight="1">
      <c r="A11" s="40"/>
      <c r="B11" s="46"/>
      <c r="C11" s="40"/>
      <c r="D11" s="40"/>
      <c r="E11" s="152" t="s">
        <v>445</v>
      </c>
      <c r="F11" s="40"/>
      <c r="G11" s="40"/>
      <c r="H11" s="40"/>
      <c r="I11" s="150"/>
      <c r="J11" s="40"/>
      <c r="K11" s="40"/>
      <c r="L11" s="151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hidden="1" s="2" customFormat="1">
      <c r="A12" s="40"/>
      <c r="B12" s="46"/>
      <c r="C12" s="40"/>
      <c r="D12" s="40"/>
      <c r="E12" s="40"/>
      <c r="F12" s="40"/>
      <c r="G12" s="40"/>
      <c r="H12" s="40"/>
      <c r="I12" s="150"/>
      <c r="J12" s="40"/>
      <c r="K12" s="40"/>
      <c r="L12" s="151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hidden="1" s="2" customFormat="1" ht="12" customHeight="1">
      <c r="A13" s="40"/>
      <c r="B13" s="46"/>
      <c r="C13" s="40"/>
      <c r="D13" s="148" t="s">
        <v>18</v>
      </c>
      <c r="E13" s="40"/>
      <c r="F13" s="136" t="s">
        <v>39</v>
      </c>
      <c r="G13" s="40"/>
      <c r="H13" s="40"/>
      <c r="I13" s="153" t="s">
        <v>20</v>
      </c>
      <c r="J13" s="136" t="s">
        <v>39</v>
      </c>
      <c r="K13" s="40"/>
      <c r="L13" s="151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hidden="1" s="2" customFormat="1" ht="12" customHeight="1">
      <c r="A14" s="40"/>
      <c r="B14" s="46"/>
      <c r="C14" s="40"/>
      <c r="D14" s="148" t="s">
        <v>22</v>
      </c>
      <c r="E14" s="40"/>
      <c r="F14" s="136" t="s">
        <v>23</v>
      </c>
      <c r="G14" s="40"/>
      <c r="H14" s="40"/>
      <c r="I14" s="153" t="s">
        <v>24</v>
      </c>
      <c r="J14" s="154" t="str">
        <f>'Rekapitulace stavby'!AN8</f>
        <v>21. 4. 2020</v>
      </c>
      <c r="K14" s="40"/>
      <c r="L14" s="151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hidden="1" s="2" customFormat="1" ht="10.8" customHeight="1">
      <c r="A15" s="40"/>
      <c r="B15" s="46"/>
      <c r="C15" s="40"/>
      <c r="D15" s="40"/>
      <c r="E15" s="40"/>
      <c r="F15" s="40"/>
      <c r="G15" s="40"/>
      <c r="H15" s="40"/>
      <c r="I15" s="150"/>
      <c r="J15" s="40"/>
      <c r="K15" s="40"/>
      <c r="L15" s="151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hidden="1" s="2" customFormat="1" ht="12" customHeight="1">
      <c r="A16" s="40"/>
      <c r="B16" s="46"/>
      <c r="C16" s="40"/>
      <c r="D16" s="148" t="s">
        <v>30</v>
      </c>
      <c r="E16" s="40"/>
      <c r="F16" s="40"/>
      <c r="G16" s="40"/>
      <c r="H16" s="40"/>
      <c r="I16" s="153" t="s">
        <v>31</v>
      </c>
      <c r="J16" s="136" t="s">
        <v>32</v>
      </c>
      <c r="K16" s="40"/>
      <c r="L16" s="151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hidden="1" s="2" customFormat="1" ht="18" customHeight="1">
      <c r="A17" s="40"/>
      <c r="B17" s="46"/>
      <c r="C17" s="40"/>
      <c r="D17" s="40"/>
      <c r="E17" s="136" t="s">
        <v>33</v>
      </c>
      <c r="F17" s="40"/>
      <c r="G17" s="40"/>
      <c r="H17" s="40"/>
      <c r="I17" s="153" t="s">
        <v>34</v>
      </c>
      <c r="J17" s="136" t="s">
        <v>35</v>
      </c>
      <c r="K17" s="40"/>
      <c r="L17" s="151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hidden="1" s="2" customFormat="1" ht="6.96" customHeight="1">
      <c r="A18" s="40"/>
      <c r="B18" s="46"/>
      <c r="C18" s="40"/>
      <c r="D18" s="40"/>
      <c r="E18" s="40"/>
      <c r="F18" s="40"/>
      <c r="G18" s="40"/>
      <c r="H18" s="40"/>
      <c r="I18" s="150"/>
      <c r="J18" s="40"/>
      <c r="K18" s="40"/>
      <c r="L18" s="151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hidden="1" s="2" customFormat="1" ht="12" customHeight="1">
      <c r="A19" s="40"/>
      <c r="B19" s="46"/>
      <c r="C19" s="40"/>
      <c r="D19" s="148" t="s">
        <v>36</v>
      </c>
      <c r="E19" s="40"/>
      <c r="F19" s="40"/>
      <c r="G19" s="40"/>
      <c r="H19" s="40"/>
      <c r="I19" s="153" t="s">
        <v>31</v>
      </c>
      <c r="J19" s="34" t="str">
        <f>'Rekapitulace stavby'!AN13</f>
        <v>Vyplň údaj</v>
      </c>
      <c r="K19" s="40"/>
      <c r="L19" s="151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hidden="1" s="2" customFormat="1" ht="18" customHeight="1">
      <c r="A20" s="40"/>
      <c r="B20" s="46"/>
      <c r="C20" s="40"/>
      <c r="D20" s="40"/>
      <c r="E20" s="34" t="str">
        <f>'Rekapitulace stavby'!E14</f>
        <v>Vyplň údaj</v>
      </c>
      <c r="F20" s="136"/>
      <c r="G20" s="136"/>
      <c r="H20" s="136"/>
      <c r="I20" s="153" t="s">
        <v>34</v>
      </c>
      <c r="J20" s="34" t="str">
        <f>'Rekapitulace stavby'!AN14</f>
        <v>Vyplň údaj</v>
      </c>
      <c r="K20" s="40"/>
      <c r="L20" s="151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hidden="1" s="2" customFormat="1" ht="6.96" customHeight="1">
      <c r="A21" s="40"/>
      <c r="B21" s="46"/>
      <c r="C21" s="40"/>
      <c r="D21" s="40"/>
      <c r="E21" s="40"/>
      <c r="F21" s="40"/>
      <c r="G21" s="40"/>
      <c r="H21" s="40"/>
      <c r="I21" s="150"/>
      <c r="J21" s="40"/>
      <c r="K21" s="40"/>
      <c r="L21" s="151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hidden="1" s="2" customFormat="1" ht="12" customHeight="1">
      <c r="A22" s="40"/>
      <c r="B22" s="46"/>
      <c r="C22" s="40"/>
      <c r="D22" s="148" t="s">
        <v>38</v>
      </c>
      <c r="E22" s="40"/>
      <c r="F22" s="40"/>
      <c r="G22" s="40"/>
      <c r="H22" s="40"/>
      <c r="I22" s="153" t="s">
        <v>31</v>
      </c>
      <c r="J22" s="136" t="str">
        <f>IF('Rekapitulace stavby'!AN16="","",'Rekapitulace stavby'!AN16)</f>
        <v/>
      </c>
      <c r="K22" s="40"/>
      <c r="L22" s="151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hidden="1" s="2" customFormat="1" ht="18" customHeight="1">
      <c r="A23" s="40"/>
      <c r="B23" s="46"/>
      <c r="C23" s="40"/>
      <c r="D23" s="40"/>
      <c r="E23" s="136" t="str">
        <f>IF('Rekapitulace stavby'!E17="","",'Rekapitulace stavby'!E17)</f>
        <v xml:space="preserve"> </v>
      </c>
      <c r="F23" s="40"/>
      <c r="G23" s="40"/>
      <c r="H23" s="40"/>
      <c r="I23" s="153" t="s">
        <v>34</v>
      </c>
      <c r="J23" s="136" t="str">
        <f>IF('Rekapitulace stavby'!AN17="","",'Rekapitulace stavby'!AN17)</f>
        <v/>
      </c>
      <c r="K23" s="40"/>
      <c r="L23" s="151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hidden="1" s="2" customFormat="1" ht="6.96" customHeight="1">
      <c r="A24" s="40"/>
      <c r="B24" s="46"/>
      <c r="C24" s="40"/>
      <c r="D24" s="40"/>
      <c r="E24" s="40"/>
      <c r="F24" s="40"/>
      <c r="G24" s="40"/>
      <c r="H24" s="40"/>
      <c r="I24" s="150"/>
      <c r="J24" s="40"/>
      <c r="K24" s="40"/>
      <c r="L24" s="151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hidden="1" s="2" customFormat="1" ht="12" customHeight="1">
      <c r="A25" s="40"/>
      <c r="B25" s="46"/>
      <c r="C25" s="40"/>
      <c r="D25" s="148" t="s">
        <v>42</v>
      </c>
      <c r="E25" s="40"/>
      <c r="F25" s="40"/>
      <c r="G25" s="40"/>
      <c r="H25" s="40"/>
      <c r="I25" s="153" t="s">
        <v>31</v>
      </c>
      <c r="J25" s="136" t="s">
        <v>39</v>
      </c>
      <c r="K25" s="40"/>
      <c r="L25" s="151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hidden="1" s="2" customFormat="1" ht="18" customHeight="1">
      <c r="A26" s="40"/>
      <c r="B26" s="46"/>
      <c r="C26" s="40"/>
      <c r="D26" s="40"/>
      <c r="E26" s="136" t="s">
        <v>43</v>
      </c>
      <c r="F26" s="40"/>
      <c r="G26" s="40"/>
      <c r="H26" s="40"/>
      <c r="I26" s="153" t="s">
        <v>34</v>
      </c>
      <c r="J26" s="136" t="s">
        <v>39</v>
      </c>
      <c r="K26" s="40"/>
      <c r="L26" s="151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hidden="1" s="2" customFormat="1" ht="6.96" customHeight="1">
      <c r="A27" s="40"/>
      <c r="B27" s="46"/>
      <c r="C27" s="40"/>
      <c r="D27" s="40"/>
      <c r="E27" s="40"/>
      <c r="F27" s="40"/>
      <c r="G27" s="40"/>
      <c r="H27" s="40"/>
      <c r="I27" s="150"/>
      <c r="J27" s="40"/>
      <c r="K27" s="40"/>
      <c r="L27" s="151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hidden="1" s="2" customFormat="1" ht="12" customHeight="1">
      <c r="A28" s="40"/>
      <c r="B28" s="46"/>
      <c r="C28" s="40"/>
      <c r="D28" s="148" t="s">
        <v>44</v>
      </c>
      <c r="E28" s="40"/>
      <c r="F28" s="40"/>
      <c r="G28" s="40"/>
      <c r="H28" s="40"/>
      <c r="I28" s="150"/>
      <c r="J28" s="40"/>
      <c r="K28" s="40"/>
      <c r="L28" s="151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hidden="1" s="8" customFormat="1" ht="83.25" customHeight="1">
      <c r="A29" s="155"/>
      <c r="B29" s="156"/>
      <c r="C29" s="155"/>
      <c r="D29" s="155"/>
      <c r="E29" s="157" t="s">
        <v>45</v>
      </c>
      <c r="F29" s="157"/>
      <c r="G29" s="157"/>
      <c r="H29" s="157"/>
      <c r="I29" s="158"/>
      <c r="J29" s="155"/>
      <c r="K29" s="155"/>
      <c r="L29" s="159"/>
      <c r="S29" s="155"/>
      <c r="T29" s="155"/>
      <c r="U29" s="155"/>
      <c r="V29" s="155"/>
      <c r="W29" s="155"/>
      <c r="X29" s="155"/>
      <c r="Y29" s="155"/>
      <c r="Z29" s="155"/>
      <c r="AA29" s="155"/>
      <c r="AB29" s="155"/>
      <c r="AC29" s="155"/>
      <c r="AD29" s="155"/>
      <c r="AE29" s="155"/>
    </row>
    <row r="30" hidden="1" s="2" customFormat="1" ht="6.96" customHeight="1">
      <c r="A30" s="40"/>
      <c r="B30" s="46"/>
      <c r="C30" s="40"/>
      <c r="D30" s="40"/>
      <c r="E30" s="40"/>
      <c r="F30" s="40"/>
      <c r="G30" s="40"/>
      <c r="H30" s="40"/>
      <c r="I30" s="150"/>
      <c r="J30" s="40"/>
      <c r="K30" s="40"/>
      <c r="L30" s="151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hidden="1" s="2" customFormat="1" ht="6.96" customHeight="1">
      <c r="A31" s="40"/>
      <c r="B31" s="46"/>
      <c r="C31" s="40"/>
      <c r="D31" s="160"/>
      <c r="E31" s="160"/>
      <c r="F31" s="160"/>
      <c r="G31" s="160"/>
      <c r="H31" s="160"/>
      <c r="I31" s="161"/>
      <c r="J31" s="160"/>
      <c r="K31" s="160"/>
      <c r="L31" s="151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hidden="1" s="2" customFormat="1" ht="25.44" customHeight="1">
      <c r="A32" s="40"/>
      <c r="B32" s="46"/>
      <c r="C32" s="40"/>
      <c r="D32" s="162" t="s">
        <v>46</v>
      </c>
      <c r="E32" s="40"/>
      <c r="F32" s="40"/>
      <c r="G32" s="40"/>
      <c r="H32" s="40"/>
      <c r="I32" s="150"/>
      <c r="J32" s="163">
        <f>ROUND(J91, 2)</f>
        <v>0</v>
      </c>
      <c r="K32" s="40"/>
      <c r="L32" s="151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hidden="1" s="2" customFormat="1" ht="6.96" customHeight="1">
      <c r="A33" s="40"/>
      <c r="B33" s="46"/>
      <c r="C33" s="40"/>
      <c r="D33" s="160"/>
      <c r="E33" s="160"/>
      <c r="F33" s="160"/>
      <c r="G33" s="160"/>
      <c r="H33" s="160"/>
      <c r="I33" s="161"/>
      <c r="J33" s="160"/>
      <c r="K33" s="160"/>
      <c r="L33" s="151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hidden="1" s="2" customFormat="1" ht="14.4" customHeight="1">
      <c r="A34" s="40"/>
      <c r="B34" s="46"/>
      <c r="C34" s="40"/>
      <c r="D34" s="40"/>
      <c r="E34" s="40"/>
      <c r="F34" s="164" t="s">
        <v>48</v>
      </c>
      <c r="G34" s="40"/>
      <c r="H34" s="40"/>
      <c r="I34" s="165" t="s">
        <v>47</v>
      </c>
      <c r="J34" s="164" t="s">
        <v>49</v>
      </c>
      <c r="K34" s="40"/>
      <c r="L34" s="151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166" t="s">
        <v>50</v>
      </c>
      <c r="E35" s="148" t="s">
        <v>51</v>
      </c>
      <c r="F35" s="167">
        <f>ROUND((SUM(BE91:BE140)),  2)</f>
        <v>0</v>
      </c>
      <c r="G35" s="40"/>
      <c r="H35" s="40"/>
      <c r="I35" s="168">
        <v>0.20999999999999999</v>
      </c>
      <c r="J35" s="167">
        <f>ROUND(((SUM(BE91:BE140))*I35),  2)</f>
        <v>0</v>
      </c>
      <c r="K35" s="40"/>
      <c r="L35" s="151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48" t="s">
        <v>52</v>
      </c>
      <c r="F36" s="167">
        <f>ROUND((SUM(BF91:BF140)),  2)</f>
        <v>0</v>
      </c>
      <c r="G36" s="40"/>
      <c r="H36" s="40"/>
      <c r="I36" s="168">
        <v>0.14999999999999999</v>
      </c>
      <c r="J36" s="167">
        <f>ROUND(((SUM(BF91:BF140))*I36),  2)</f>
        <v>0</v>
      </c>
      <c r="K36" s="40"/>
      <c r="L36" s="151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148" t="s">
        <v>50</v>
      </c>
      <c r="E37" s="148" t="s">
        <v>53</v>
      </c>
      <c r="F37" s="167">
        <f>ROUND((SUM(BG91:BG140)),  2)</f>
        <v>0</v>
      </c>
      <c r="G37" s="40"/>
      <c r="H37" s="40"/>
      <c r="I37" s="168">
        <v>0.20999999999999999</v>
      </c>
      <c r="J37" s="167">
        <f>0</f>
        <v>0</v>
      </c>
      <c r="K37" s="40"/>
      <c r="L37" s="151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hidden="1" s="2" customFormat="1" ht="14.4" customHeight="1">
      <c r="A38" s="40"/>
      <c r="B38" s="46"/>
      <c r="C38" s="40"/>
      <c r="D38" s="40"/>
      <c r="E38" s="148" t="s">
        <v>54</v>
      </c>
      <c r="F38" s="167">
        <f>ROUND((SUM(BH91:BH140)),  2)</f>
        <v>0</v>
      </c>
      <c r="G38" s="40"/>
      <c r="H38" s="40"/>
      <c r="I38" s="168">
        <v>0.14999999999999999</v>
      </c>
      <c r="J38" s="167">
        <f>0</f>
        <v>0</v>
      </c>
      <c r="K38" s="40"/>
      <c r="L38" s="151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8" t="s">
        <v>55</v>
      </c>
      <c r="F39" s="167">
        <f>ROUND((SUM(BI91:BI140)),  2)</f>
        <v>0</v>
      </c>
      <c r="G39" s="40"/>
      <c r="H39" s="40"/>
      <c r="I39" s="168">
        <v>0</v>
      </c>
      <c r="J39" s="167">
        <f>0</f>
        <v>0</v>
      </c>
      <c r="K39" s="40"/>
      <c r="L39" s="151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hidden="1" s="2" customFormat="1" ht="6.96" customHeight="1">
      <c r="A40" s="40"/>
      <c r="B40" s="46"/>
      <c r="C40" s="40"/>
      <c r="D40" s="40"/>
      <c r="E40" s="40"/>
      <c r="F40" s="40"/>
      <c r="G40" s="40"/>
      <c r="H40" s="40"/>
      <c r="I40" s="150"/>
      <c r="J40" s="40"/>
      <c r="K40" s="40"/>
      <c r="L40" s="151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hidden="1" s="2" customFormat="1" ht="25.44" customHeight="1">
      <c r="A41" s="40"/>
      <c r="B41" s="46"/>
      <c r="C41" s="169"/>
      <c r="D41" s="170" t="s">
        <v>56</v>
      </c>
      <c r="E41" s="171"/>
      <c r="F41" s="171"/>
      <c r="G41" s="172" t="s">
        <v>57</v>
      </c>
      <c r="H41" s="173" t="s">
        <v>58</v>
      </c>
      <c r="I41" s="174"/>
      <c r="J41" s="175">
        <f>SUM(J32:J39)</f>
        <v>0</v>
      </c>
      <c r="K41" s="176"/>
      <c r="L41" s="151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hidden="1" s="2" customFormat="1" ht="14.4" customHeight="1">
      <c r="A42" s="40"/>
      <c r="B42" s="177"/>
      <c r="C42" s="178"/>
      <c r="D42" s="178"/>
      <c r="E42" s="178"/>
      <c r="F42" s="178"/>
      <c r="G42" s="178"/>
      <c r="H42" s="178"/>
      <c r="I42" s="179"/>
      <c r="J42" s="178"/>
      <c r="K42" s="178"/>
      <c r="L42" s="151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3" hidden="1"/>
    <row r="44" hidden="1"/>
    <row r="45" hidden="1"/>
    <row r="46" hidden="1" s="2" customFormat="1" ht="6.96" customHeight="1">
      <c r="A46" s="40"/>
      <c r="B46" s="180"/>
      <c r="C46" s="181"/>
      <c r="D46" s="181"/>
      <c r="E46" s="181"/>
      <c r="F46" s="181"/>
      <c r="G46" s="181"/>
      <c r="H46" s="181"/>
      <c r="I46" s="182"/>
      <c r="J46" s="181"/>
      <c r="K46" s="181"/>
      <c r="L46" s="151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hidden="1" s="2" customFormat="1" ht="24.96" customHeight="1">
      <c r="A47" s="40"/>
      <c r="B47" s="41"/>
      <c r="C47" s="24" t="s">
        <v>144</v>
      </c>
      <c r="D47" s="42"/>
      <c r="E47" s="42"/>
      <c r="F47" s="42"/>
      <c r="G47" s="42"/>
      <c r="H47" s="42"/>
      <c r="I47" s="150"/>
      <c r="J47" s="42"/>
      <c r="K47" s="42"/>
      <c r="L47" s="151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hidden="1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150"/>
      <c r="J48" s="42"/>
      <c r="K48" s="42"/>
      <c r="L48" s="151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hidden="1" s="2" customFormat="1" ht="12" customHeight="1">
      <c r="A49" s="40"/>
      <c r="B49" s="41"/>
      <c r="C49" s="33" t="s">
        <v>16</v>
      </c>
      <c r="D49" s="42"/>
      <c r="E49" s="42"/>
      <c r="F49" s="42"/>
      <c r="G49" s="42"/>
      <c r="H49" s="42"/>
      <c r="I49" s="150"/>
      <c r="J49" s="42"/>
      <c r="K49" s="42"/>
      <c r="L49" s="151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hidden="1" s="2" customFormat="1" ht="16.5" customHeight="1">
      <c r="A50" s="40"/>
      <c r="B50" s="41"/>
      <c r="C50" s="42"/>
      <c r="D50" s="42"/>
      <c r="E50" s="183" t="str">
        <f>E7</f>
        <v>Oprava odvodnění v žst. Kadaň Prunéřov</v>
      </c>
      <c r="F50" s="33"/>
      <c r="G50" s="33"/>
      <c r="H50" s="33"/>
      <c r="I50" s="150"/>
      <c r="J50" s="42"/>
      <c r="K50" s="42"/>
      <c r="L50" s="151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hidden="1" s="1" customFormat="1" ht="12" customHeight="1">
      <c r="B51" s="22"/>
      <c r="C51" s="33" t="s">
        <v>140</v>
      </c>
      <c r="D51" s="23"/>
      <c r="E51" s="23"/>
      <c r="F51" s="23"/>
      <c r="G51" s="23"/>
      <c r="H51" s="23"/>
      <c r="I51" s="141"/>
      <c r="J51" s="23"/>
      <c r="K51" s="23"/>
      <c r="L51" s="21"/>
    </row>
    <row r="52" hidden="1" s="2" customFormat="1" ht="16.5" customHeight="1">
      <c r="A52" s="40"/>
      <c r="B52" s="41"/>
      <c r="C52" s="42"/>
      <c r="D52" s="42"/>
      <c r="E52" s="183" t="s">
        <v>444</v>
      </c>
      <c r="F52" s="42"/>
      <c r="G52" s="42"/>
      <c r="H52" s="42"/>
      <c r="I52" s="150"/>
      <c r="J52" s="42"/>
      <c r="K52" s="42"/>
      <c r="L52" s="151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hidden="1" s="2" customFormat="1" ht="12" customHeight="1">
      <c r="A53" s="40"/>
      <c r="B53" s="41"/>
      <c r="C53" s="33" t="s">
        <v>142</v>
      </c>
      <c r="D53" s="42"/>
      <c r="E53" s="42"/>
      <c r="F53" s="42"/>
      <c r="G53" s="42"/>
      <c r="H53" s="42"/>
      <c r="I53" s="150"/>
      <c r="J53" s="42"/>
      <c r="K53" s="42"/>
      <c r="L53" s="151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hidden="1" s="2" customFormat="1" ht="24.75" customHeight="1">
      <c r="A54" s="40"/>
      <c r="B54" s="41"/>
      <c r="C54" s="42"/>
      <c r="D54" s="42"/>
      <c r="E54" s="72" t="str">
        <f>E11</f>
        <v>Č41 - Zatrubnění u mostních opěr mostů ČEZ km 136,440 a 136,642</v>
      </c>
      <c r="F54" s="42"/>
      <c r="G54" s="42"/>
      <c r="H54" s="42"/>
      <c r="I54" s="150"/>
      <c r="J54" s="42"/>
      <c r="K54" s="42"/>
      <c r="L54" s="151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hidden="1" s="2" customFormat="1" ht="6.96" customHeight="1">
      <c r="A55" s="40"/>
      <c r="B55" s="41"/>
      <c r="C55" s="42"/>
      <c r="D55" s="42"/>
      <c r="E55" s="42"/>
      <c r="F55" s="42"/>
      <c r="G55" s="42"/>
      <c r="H55" s="42"/>
      <c r="I55" s="150"/>
      <c r="J55" s="42"/>
      <c r="K55" s="42"/>
      <c r="L55" s="151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hidden="1" s="2" customFormat="1" ht="12" customHeight="1">
      <c r="A56" s="40"/>
      <c r="B56" s="41"/>
      <c r="C56" s="33" t="s">
        <v>22</v>
      </c>
      <c r="D56" s="42"/>
      <c r="E56" s="42"/>
      <c r="F56" s="28" t="str">
        <f>F14</f>
        <v>TO Kadaň</v>
      </c>
      <c r="G56" s="42"/>
      <c r="H56" s="42"/>
      <c r="I56" s="153" t="s">
        <v>24</v>
      </c>
      <c r="J56" s="75" t="str">
        <f>IF(J14="","",J14)</f>
        <v>21. 4. 2020</v>
      </c>
      <c r="K56" s="42"/>
      <c r="L56" s="151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hidden="1" s="2" customFormat="1" ht="6.96" customHeight="1">
      <c r="A57" s="40"/>
      <c r="B57" s="41"/>
      <c r="C57" s="42"/>
      <c r="D57" s="42"/>
      <c r="E57" s="42"/>
      <c r="F57" s="42"/>
      <c r="G57" s="42"/>
      <c r="H57" s="42"/>
      <c r="I57" s="150"/>
      <c r="J57" s="42"/>
      <c r="K57" s="42"/>
      <c r="L57" s="151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hidden="1" s="2" customFormat="1" ht="15.15" customHeight="1">
      <c r="A58" s="40"/>
      <c r="B58" s="41"/>
      <c r="C58" s="33" t="s">
        <v>30</v>
      </c>
      <c r="D58" s="42"/>
      <c r="E58" s="42"/>
      <c r="F58" s="28" t="str">
        <f>E17</f>
        <v>Správa železnic s.o., OŘ UNL, ST Most</v>
      </c>
      <c r="G58" s="42"/>
      <c r="H58" s="42"/>
      <c r="I58" s="153" t="s">
        <v>38</v>
      </c>
      <c r="J58" s="38" t="str">
        <f>E23</f>
        <v xml:space="preserve"> </v>
      </c>
      <c r="K58" s="42"/>
      <c r="L58" s="151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hidden="1" s="2" customFormat="1" ht="40.05" customHeight="1">
      <c r="A59" s="40"/>
      <c r="B59" s="41"/>
      <c r="C59" s="33" t="s">
        <v>36</v>
      </c>
      <c r="D59" s="42"/>
      <c r="E59" s="42"/>
      <c r="F59" s="28" t="str">
        <f>IF(E20="","",E20)</f>
        <v>Vyplň údaj</v>
      </c>
      <c r="G59" s="42"/>
      <c r="H59" s="42"/>
      <c r="I59" s="153" t="s">
        <v>42</v>
      </c>
      <c r="J59" s="38" t="str">
        <f>E26</f>
        <v>Ing. Horák Jiří, horak@szdc.cz, +420 602155923</v>
      </c>
      <c r="K59" s="42"/>
      <c r="L59" s="151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hidden="1" s="2" customFormat="1" ht="10.32" customHeight="1">
      <c r="A60" s="40"/>
      <c r="B60" s="41"/>
      <c r="C60" s="42"/>
      <c r="D60" s="42"/>
      <c r="E60" s="42"/>
      <c r="F60" s="42"/>
      <c r="G60" s="42"/>
      <c r="H60" s="42"/>
      <c r="I60" s="150"/>
      <c r="J60" s="42"/>
      <c r="K60" s="42"/>
      <c r="L60" s="151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hidden="1" s="2" customFormat="1" ht="29.28" customHeight="1">
      <c r="A61" s="40"/>
      <c r="B61" s="41"/>
      <c r="C61" s="184" t="s">
        <v>145</v>
      </c>
      <c r="D61" s="185"/>
      <c r="E61" s="185"/>
      <c r="F61" s="185"/>
      <c r="G61" s="185"/>
      <c r="H61" s="185"/>
      <c r="I61" s="186"/>
      <c r="J61" s="187" t="s">
        <v>146</v>
      </c>
      <c r="K61" s="185"/>
      <c r="L61" s="151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hidden="1" s="2" customFormat="1" ht="10.32" customHeight="1">
      <c r="A62" s="40"/>
      <c r="B62" s="41"/>
      <c r="C62" s="42"/>
      <c r="D62" s="42"/>
      <c r="E62" s="42"/>
      <c r="F62" s="42"/>
      <c r="G62" s="42"/>
      <c r="H62" s="42"/>
      <c r="I62" s="150"/>
      <c r="J62" s="42"/>
      <c r="K62" s="42"/>
      <c r="L62" s="151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hidden="1" s="2" customFormat="1" ht="22.8" customHeight="1">
      <c r="A63" s="40"/>
      <c r="B63" s="41"/>
      <c r="C63" s="188" t="s">
        <v>78</v>
      </c>
      <c r="D63" s="42"/>
      <c r="E63" s="42"/>
      <c r="F63" s="42"/>
      <c r="G63" s="42"/>
      <c r="H63" s="42"/>
      <c r="I63" s="150"/>
      <c r="J63" s="105">
        <f>J91</f>
        <v>0</v>
      </c>
      <c r="K63" s="42"/>
      <c r="L63" s="151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  <c r="AU63" s="18" t="s">
        <v>147</v>
      </c>
    </row>
    <row r="64" hidden="1" s="9" customFormat="1" ht="24.96" customHeight="1">
      <c r="A64" s="9"/>
      <c r="B64" s="189"/>
      <c r="C64" s="190"/>
      <c r="D64" s="191" t="s">
        <v>148</v>
      </c>
      <c r="E64" s="192"/>
      <c r="F64" s="192"/>
      <c r="G64" s="192"/>
      <c r="H64" s="192"/>
      <c r="I64" s="193"/>
      <c r="J64" s="194">
        <f>J92</f>
        <v>0</v>
      </c>
      <c r="K64" s="190"/>
      <c r="L64" s="195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hidden="1" s="10" customFormat="1" ht="19.92" customHeight="1">
      <c r="A65" s="10"/>
      <c r="B65" s="196"/>
      <c r="C65" s="128"/>
      <c r="D65" s="197" t="s">
        <v>313</v>
      </c>
      <c r="E65" s="198"/>
      <c r="F65" s="198"/>
      <c r="G65" s="198"/>
      <c r="H65" s="198"/>
      <c r="I65" s="199"/>
      <c r="J65" s="200">
        <f>J93</f>
        <v>0</v>
      </c>
      <c r="K65" s="128"/>
      <c r="L65" s="201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hidden="1" s="10" customFormat="1" ht="19.92" customHeight="1">
      <c r="A66" s="10"/>
      <c r="B66" s="196"/>
      <c r="C66" s="128"/>
      <c r="D66" s="197" t="s">
        <v>446</v>
      </c>
      <c r="E66" s="198"/>
      <c r="F66" s="198"/>
      <c r="G66" s="198"/>
      <c r="H66" s="198"/>
      <c r="I66" s="199"/>
      <c r="J66" s="200">
        <f>J106</f>
        <v>0</v>
      </c>
      <c r="K66" s="128"/>
      <c r="L66" s="201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hidden="1" s="10" customFormat="1" ht="19.92" customHeight="1">
      <c r="A67" s="10"/>
      <c r="B67" s="196"/>
      <c r="C67" s="128"/>
      <c r="D67" s="197" t="s">
        <v>447</v>
      </c>
      <c r="E67" s="198"/>
      <c r="F67" s="198"/>
      <c r="G67" s="198"/>
      <c r="H67" s="198"/>
      <c r="I67" s="199"/>
      <c r="J67" s="200">
        <f>J121</f>
        <v>0</v>
      </c>
      <c r="K67" s="128"/>
      <c r="L67" s="201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hidden="1" s="10" customFormat="1" ht="19.92" customHeight="1">
      <c r="A68" s="10"/>
      <c r="B68" s="196"/>
      <c r="C68" s="128"/>
      <c r="D68" s="197" t="s">
        <v>314</v>
      </c>
      <c r="E68" s="198"/>
      <c r="F68" s="198"/>
      <c r="G68" s="198"/>
      <c r="H68" s="198"/>
      <c r="I68" s="199"/>
      <c r="J68" s="200">
        <f>J127</f>
        <v>0</v>
      </c>
      <c r="K68" s="128"/>
      <c r="L68" s="201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hidden="1" s="10" customFormat="1" ht="19.92" customHeight="1">
      <c r="A69" s="10"/>
      <c r="B69" s="196"/>
      <c r="C69" s="128"/>
      <c r="D69" s="197" t="s">
        <v>315</v>
      </c>
      <c r="E69" s="198"/>
      <c r="F69" s="198"/>
      <c r="G69" s="198"/>
      <c r="H69" s="198"/>
      <c r="I69" s="199"/>
      <c r="J69" s="200">
        <f>J137</f>
        <v>0</v>
      </c>
      <c r="K69" s="128"/>
      <c r="L69" s="201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hidden="1" s="2" customFormat="1" ht="21.84" customHeight="1">
      <c r="A70" s="40"/>
      <c r="B70" s="41"/>
      <c r="C70" s="42"/>
      <c r="D70" s="42"/>
      <c r="E70" s="42"/>
      <c r="F70" s="42"/>
      <c r="G70" s="42"/>
      <c r="H70" s="42"/>
      <c r="I70" s="150"/>
      <c r="J70" s="42"/>
      <c r="K70" s="42"/>
      <c r="L70" s="151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hidden="1" s="2" customFormat="1" ht="6.96" customHeight="1">
      <c r="A71" s="40"/>
      <c r="B71" s="62"/>
      <c r="C71" s="63"/>
      <c r="D71" s="63"/>
      <c r="E71" s="63"/>
      <c r="F71" s="63"/>
      <c r="G71" s="63"/>
      <c r="H71" s="63"/>
      <c r="I71" s="179"/>
      <c r="J71" s="63"/>
      <c r="K71" s="63"/>
      <c r="L71" s="151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hidden="1"/>
    <row r="73" hidden="1"/>
    <row r="74" hidden="1"/>
    <row r="75" s="2" customFormat="1" ht="6.96" customHeight="1">
      <c r="A75" s="40"/>
      <c r="B75" s="64"/>
      <c r="C75" s="65"/>
      <c r="D75" s="65"/>
      <c r="E75" s="65"/>
      <c r="F75" s="65"/>
      <c r="G75" s="65"/>
      <c r="H75" s="65"/>
      <c r="I75" s="182"/>
      <c r="J75" s="65"/>
      <c r="K75" s="65"/>
      <c r="L75" s="151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24.96" customHeight="1">
      <c r="A76" s="40"/>
      <c r="B76" s="41"/>
      <c r="C76" s="24" t="s">
        <v>151</v>
      </c>
      <c r="D76" s="42"/>
      <c r="E76" s="42"/>
      <c r="F76" s="42"/>
      <c r="G76" s="42"/>
      <c r="H76" s="42"/>
      <c r="I76" s="150"/>
      <c r="J76" s="42"/>
      <c r="K76" s="42"/>
      <c r="L76" s="151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6.96" customHeight="1">
      <c r="A77" s="40"/>
      <c r="B77" s="41"/>
      <c r="C77" s="42"/>
      <c r="D77" s="42"/>
      <c r="E77" s="42"/>
      <c r="F77" s="42"/>
      <c r="G77" s="42"/>
      <c r="H77" s="42"/>
      <c r="I77" s="150"/>
      <c r="J77" s="42"/>
      <c r="K77" s="42"/>
      <c r="L77" s="151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2" customHeight="1">
      <c r="A78" s="40"/>
      <c r="B78" s="41"/>
      <c r="C78" s="33" t="s">
        <v>16</v>
      </c>
      <c r="D78" s="42"/>
      <c r="E78" s="42"/>
      <c r="F78" s="42"/>
      <c r="G78" s="42"/>
      <c r="H78" s="42"/>
      <c r="I78" s="150"/>
      <c r="J78" s="42"/>
      <c r="K78" s="42"/>
      <c r="L78" s="151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6.5" customHeight="1">
      <c r="A79" s="40"/>
      <c r="B79" s="41"/>
      <c r="C79" s="42"/>
      <c r="D79" s="42"/>
      <c r="E79" s="183" t="str">
        <f>E7</f>
        <v>Oprava odvodnění v žst. Kadaň Prunéřov</v>
      </c>
      <c r="F79" s="33"/>
      <c r="G79" s="33"/>
      <c r="H79" s="33"/>
      <c r="I79" s="150"/>
      <c r="J79" s="42"/>
      <c r="K79" s="42"/>
      <c r="L79" s="151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1" customFormat="1" ht="12" customHeight="1">
      <c r="B80" s="22"/>
      <c r="C80" s="33" t="s">
        <v>140</v>
      </c>
      <c r="D80" s="23"/>
      <c r="E80" s="23"/>
      <c r="F80" s="23"/>
      <c r="G80" s="23"/>
      <c r="H80" s="23"/>
      <c r="I80" s="141"/>
      <c r="J80" s="23"/>
      <c r="K80" s="23"/>
      <c r="L80" s="21"/>
    </row>
    <row r="81" s="2" customFormat="1" ht="16.5" customHeight="1">
      <c r="A81" s="40"/>
      <c r="B81" s="41"/>
      <c r="C81" s="42"/>
      <c r="D81" s="42"/>
      <c r="E81" s="183" t="s">
        <v>444</v>
      </c>
      <c r="F81" s="42"/>
      <c r="G81" s="42"/>
      <c r="H81" s="42"/>
      <c r="I81" s="150"/>
      <c r="J81" s="42"/>
      <c r="K81" s="42"/>
      <c r="L81" s="151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2" customHeight="1">
      <c r="A82" s="40"/>
      <c r="B82" s="41"/>
      <c r="C82" s="33" t="s">
        <v>142</v>
      </c>
      <c r="D82" s="42"/>
      <c r="E82" s="42"/>
      <c r="F82" s="42"/>
      <c r="G82" s="42"/>
      <c r="H82" s="42"/>
      <c r="I82" s="150"/>
      <c r="J82" s="42"/>
      <c r="K82" s="42"/>
      <c r="L82" s="151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24.75" customHeight="1">
      <c r="A83" s="40"/>
      <c r="B83" s="41"/>
      <c r="C83" s="42"/>
      <c r="D83" s="42"/>
      <c r="E83" s="72" t="str">
        <f>E11</f>
        <v>Č41 - Zatrubnění u mostních opěr mostů ČEZ km 136,440 a 136,642</v>
      </c>
      <c r="F83" s="42"/>
      <c r="G83" s="42"/>
      <c r="H83" s="42"/>
      <c r="I83" s="150"/>
      <c r="J83" s="42"/>
      <c r="K83" s="42"/>
      <c r="L83" s="151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6.96" customHeight="1">
      <c r="A84" s="40"/>
      <c r="B84" s="41"/>
      <c r="C84" s="42"/>
      <c r="D84" s="42"/>
      <c r="E84" s="42"/>
      <c r="F84" s="42"/>
      <c r="G84" s="42"/>
      <c r="H84" s="42"/>
      <c r="I84" s="150"/>
      <c r="J84" s="42"/>
      <c r="K84" s="42"/>
      <c r="L84" s="151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2" customHeight="1">
      <c r="A85" s="40"/>
      <c r="B85" s="41"/>
      <c r="C85" s="33" t="s">
        <v>22</v>
      </c>
      <c r="D85" s="42"/>
      <c r="E85" s="42"/>
      <c r="F85" s="28" t="str">
        <f>F14</f>
        <v>TO Kadaň</v>
      </c>
      <c r="G85" s="42"/>
      <c r="H85" s="42"/>
      <c r="I85" s="153" t="s">
        <v>24</v>
      </c>
      <c r="J85" s="75" t="str">
        <f>IF(J14="","",J14)</f>
        <v>21. 4. 2020</v>
      </c>
      <c r="K85" s="42"/>
      <c r="L85" s="151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6.96" customHeight="1">
      <c r="A86" s="40"/>
      <c r="B86" s="41"/>
      <c r="C86" s="42"/>
      <c r="D86" s="42"/>
      <c r="E86" s="42"/>
      <c r="F86" s="42"/>
      <c r="G86" s="42"/>
      <c r="H86" s="42"/>
      <c r="I86" s="150"/>
      <c r="J86" s="42"/>
      <c r="K86" s="42"/>
      <c r="L86" s="151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15.15" customHeight="1">
      <c r="A87" s="40"/>
      <c r="B87" s="41"/>
      <c r="C87" s="33" t="s">
        <v>30</v>
      </c>
      <c r="D87" s="42"/>
      <c r="E87" s="42"/>
      <c r="F87" s="28" t="str">
        <f>E17</f>
        <v>Správa železnic s.o., OŘ UNL, ST Most</v>
      </c>
      <c r="G87" s="42"/>
      <c r="H87" s="42"/>
      <c r="I87" s="153" t="s">
        <v>38</v>
      </c>
      <c r="J87" s="38" t="str">
        <f>E23</f>
        <v xml:space="preserve"> </v>
      </c>
      <c r="K87" s="42"/>
      <c r="L87" s="151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40.05" customHeight="1">
      <c r="A88" s="40"/>
      <c r="B88" s="41"/>
      <c r="C88" s="33" t="s">
        <v>36</v>
      </c>
      <c r="D88" s="42"/>
      <c r="E88" s="42"/>
      <c r="F88" s="28" t="str">
        <f>IF(E20="","",E20)</f>
        <v>Vyplň údaj</v>
      </c>
      <c r="G88" s="42"/>
      <c r="H88" s="42"/>
      <c r="I88" s="153" t="s">
        <v>42</v>
      </c>
      <c r="J88" s="38" t="str">
        <f>E26</f>
        <v>Ing. Horák Jiří, horak@szdc.cz, +420 602155923</v>
      </c>
      <c r="K88" s="42"/>
      <c r="L88" s="151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10.32" customHeight="1">
      <c r="A89" s="40"/>
      <c r="B89" s="41"/>
      <c r="C89" s="42"/>
      <c r="D89" s="42"/>
      <c r="E89" s="42"/>
      <c r="F89" s="42"/>
      <c r="G89" s="42"/>
      <c r="H89" s="42"/>
      <c r="I89" s="150"/>
      <c r="J89" s="42"/>
      <c r="K89" s="42"/>
      <c r="L89" s="151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11" customFormat="1" ht="29.28" customHeight="1">
      <c r="A90" s="202"/>
      <c r="B90" s="203"/>
      <c r="C90" s="204" t="s">
        <v>152</v>
      </c>
      <c r="D90" s="205" t="s">
        <v>65</v>
      </c>
      <c r="E90" s="205" t="s">
        <v>61</v>
      </c>
      <c r="F90" s="205" t="s">
        <v>62</v>
      </c>
      <c r="G90" s="205" t="s">
        <v>153</v>
      </c>
      <c r="H90" s="205" t="s">
        <v>154</v>
      </c>
      <c r="I90" s="206" t="s">
        <v>155</v>
      </c>
      <c r="J90" s="205" t="s">
        <v>146</v>
      </c>
      <c r="K90" s="207" t="s">
        <v>156</v>
      </c>
      <c r="L90" s="208"/>
      <c r="M90" s="95" t="s">
        <v>39</v>
      </c>
      <c r="N90" s="96" t="s">
        <v>50</v>
      </c>
      <c r="O90" s="96" t="s">
        <v>157</v>
      </c>
      <c r="P90" s="96" t="s">
        <v>158</v>
      </c>
      <c r="Q90" s="96" t="s">
        <v>159</v>
      </c>
      <c r="R90" s="96" t="s">
        <v>160</v>
      </c>
      <c r="S90" s="96" t="s">
        <v>161</v>
      </c>
      <c r="T90" s="97" t="s">
        <v>162</v>
      </c>
      <c r="U90" s="202"/>
      <c r="V90" s="202"/>
      <c r="W90" s="202"/>
      <c r="X90" s="202"/>
      <c r="Y90" s="202"/>
      <c r="Z90" s="202"/>
      <c r="AA90" s="202"/>
      <c r="AB90" s="202"/>
      <c r="AC90" s="202"/>
      <c r="AD90" s="202"/>
      <c r="AE90" s="202"/>
    </row>
    <row r="91" s="2" customFormat="1" ht="22.8" customHeight="1">
      <c r="A91" s="40"/>
      <c r="B91" s="41"/>
      <c r="C91" s="102" t="s">
        <v>163</v>
      </c>
      <c r="D91" s="42"/>
      <c r="E91" s="42"/>
      <c r="F91" s="42"/>
      <c r="G91" s="42"/>
      <c r="H91" s="42"/>
      <c r="I91" s="150"/>
      <c r="J91" s="209">
        <f>BK91</f>
        <v>0</v>
      </c>
      <c r="K91" s="42"/>
      <c r="L91" s="46"/>
      <c r="M91" s="98"/>
      <c r="N91" s="210"/>
      <c r="O91" s="99"/>
      <c r="P91" s="211">
        <f>P92</f>
        <v>0</v>
      </c>
      <c r="Q91" s="99"/>
      <c r="R91" s="211">
        <f>R92</f>
        <v>75.793371239999999</v>
      </c>
      <c r="S91" s="99"/>
      <c r="T91" s="212">
        <f>T92</f>
        <v>0</v>
      </c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T91" s="18" t="s">
        <v>79</v>
      </c>
      <c r="AU91" s="18" t="s">
        <v>147</v>
      </c>
      <c r="BK91" s="213">
        <f>BK92</f>
        <v>0</v>
      </c>
    </row>
    <row r="92" s="12" customFormat="1" ht="25.92" customHeight="1">
      <c r="A92" s="12"/>
      <c r="B92" s="214"/>
      <c r="C92" s="215"/>
      <c r="D92" s="216" t="s">
        <v>79</v>
      </c>
      <c r="E92" s="217" t="s">
        <v>164</v>
      </c>
      <c r="F92" s="217" t="s">
        <v>165</v>
      </c>
      <c r="G92" s="215"/>
      <c r="H92" s="215"/>
      <c r="I92" s="218"/>
      <c r="J92" s="219">
        <f>BK92</f>
        <v>0</v>
      </c>
      <c r="K92" s="215"/>
      <c r="L92" s="220"/>
      <c r="M92" s="221"/>
      <c r="N92" s="222"/>
      <c r="O92" s="222"/>
      <c r="P92" s="223">
        <f>P93+P106+P121+P127+P137</f>
        <v>0</v>
      </c>
      <c r="Q92" s="222"/>
      <c r="R92" s="223">
        <f>R93+R106+R121+R127+R137</f>
        <v>75.793371239999999</v>
      </c>
      <c r="S92" s="222"/>
      <c r="T92" s="224">
        <f>T93+T106+T121+T127+T137</f>
        <v>0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225" t="s">
        <v>87</v>
      </c>
      <c r="AT92" s="226" t="s">
        <v>79</v>
      </c>
      <c r="AU92" s="226" t="s">
        <v>80</v>
      </c>
      <c r="AY92" s="225" t="s">
        <v>166</v>
      </c>
      <c r="BK92" s="227">
        <f>BK93+BK106+BK121+BK127+BK137</f>
        <v>0</v>
      </c>
    </row>
    <row r="93" s="12" customFormat="1" ht="22.8" customHeight="1">
      <c r="A93" s="12"/>
      <c r="B93" s="214"/>
      <c r="C93" s="215"/>
      <c r="D93" s="216" t="s">
        <v>79</v>
      </c>
      <c r="E93" s="228" t="s">
        <v>87</v>
      </c>
      <c r="F93" s="228" t="s">
        <v>316</v>
      </c>
      <c r="G93" s="215"/>
      <c r="H93" s="215"/>
      <c r="I93" s="218"/>
      <c r="J93" s="229">
        <f>BK93</f>
        <v>0</v>
      </c>
      <c r="K93" s="215"/>
      <c r="L93" s="220"/>
      <c r="M93" s="221"/>
      <c r="N93" s="222"/>
      <c r="O93" s="222"/>
      <c r="P93" s="223">
        <f>SUM(P94:P105)</f>
        <v>0</v>
      </c>
      <c r="Q93" s="222"/>
      <c r="R93" s="223">
        <f>SUM(R94:R105)</f>
        <v>0</v>
      </c>
      <c r="S93" s="222"/>
      <c r="T93" s="224">
        <f>SUM(T94:T105)</f>
        <v>0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225" t="s">
        <v>87</v>
      </c>
      <c r="AT93" s="226" t="s">
        <v>79</v>
      </c>
      <c r="AU93" s="226" t="s">
        <v>87</v>
      </c>
      <c r="AY93" s="225" t="s">
        <v>166</v>
      </c>
      <c r="BK93" s="227">
        <f>SUM(BK94:BK105)</f>
        <v>0</v>
      </c>
    </row>
    <row r="94" s="2" customFormat="1" ht="33" customHeight="1">
      <c r="A94" s="40"/>
      <c r="B94" s="41"/>
      <c r="C94" s="230" t="s">
        <v>87</v>
      </c>
      <c r="D94" s="230" t="s">
        <v>169</v>
      </c>
      <c r="E94" s="231" t="s">
        <v>448</v>
      </c>
      <c r="F94" s="232" t="s">
        <v>449</v>
      </c>
      <c r="G94" s="233" t="s">
        <v>133</v>
      </c>
      <c r="H94" s="234">
        <v>126.36</v>
      </c>
      <c r="I94" s="235"/>
      <c r="J94" s="236">
        <f>ROUND(I94*H94,2)</f>
        <v>0</v>
      </c>
      <c r="K94" s="232" t="s">
        <v>298</v>
      </c>
      <c r="L94" s="46"/>
      <c r="M94" s="237" t="s">
        <v>39</v>
      </c>
      <c r="N94" s="238" t="s">
        <v>53</v>
      </c>
      <c r="O94" s="87"/>
      <c r="P94" s="239">
        <f>O94*H94</f>
        <v>0</v>
      </c>
      <c r="Q94" s="239">
        <v>0</v>
      </c>
      <c r="R94" s="239">
        <f>Q94*H94</f>
        <v>0</v>
      </c>
      <c r="S94" s="239">
        <v>0</v>
      </c>
      <c r="T94" s="240">
        <f>S94*H94</f>
        <v>0</v>
      </c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R94" s="241" t="s">
        <v>174</v>
      </c>
      <c r="AT94" s="241" t="s">
        <v>169</v>
      </c>
      <c r="AU94" s="241" t="s">
        <v>89</v>
      </c>
      <c r="AY94" s="18" t="s">
        <v>166</v>
      </c>
      <c r="BE94" s="242">
        <f>IF(N94="základní",J94,0)</f>
        <v>0</v>
      </c>
      <c r="BF94" s="242">
        <f>IF(N94="snížená",J94,0)</f>
        <v>0</v>
      </c>
      <c r="BG94" s="242">
        <f>IF(N94="zákl. přenesená",J94,0)</f>
        <v>0</v>
      </c>
      <c r="BH94" s="242">
        <f>IF(N94="sníž. přenesená",J94,0)</f>
        <v>0</v>
      </c>
      <c r="BI94" s="242">
        <f>IF(N94="nulová",J94,0)</f>
        <v>0</v>
      </c>
      <c r="BJ94" s="18" t="s">
        <v>174</v>
      </c>
      <c r="BK94" s="242">
        <f>ROUND(I94*H94,2)</f>
        <v>0</v>
      </c>
      <c r="BL94" s="18" t="s">
        <v>174</v>
      </c>
      <c r="BM94" s="241" t="s">
        <v>450</v>
      </c>
    </row>
    <row r="95" s="2" customFormat="1">
      <c r="A95" s="40"/>
      <c r="B95" s="41"/>
      <c r="C95" s="42"/>
      <c r="D95" s="243" t="s">
        <v>176</v>
      </c>
      <c r="E95" s="42"/>
      <c r="F95" s="244" t="s">
        <v>451</v>
      </c>
      <c r="G95" s="42"/>
      <c r="H95" s="42"/>
      <c r="I95" s="150"/>
      <c r="J95" s="42"/>
      <c r="K95" s="42"/>
      <c r="L95" s="46"/>
      <c r="M95" s="245"/>
      <c r="N95" s="246"/>
      <c r="O95" s="87"/>
      <c r="P95" s="87"/>
      <c r="Q95" s="87"/>
      <c r="R95" s="87"/>
      <c r="S95" s="87"/>
      <c r="T95" s="88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T95" s="18" t="s">
        <v>176</v>
      </c>
      <c r="AU95" s="18" t="s">
        <v>89</v>
      </c>
    </row>
    <row r="96" s="2" customFormat="1">
      <c r="A96" s="40"/>
      <c r="B96" s="41"/>
      <c r="C96" s="42"/>
      <c r="D96" s="243" t="s">
        <v>178</v>
      </c>
      <c r="E96" s="42"/>
      <c r="F96" s="247" t="s">
        <v>452</v>
      </c>
      <c r="G96" s="42"/>
      <c r="H96" s="42"/>
      <c r="I96" s="150"/>
      <c r="J96" s="42"/>
      <c r="K96" s="42"/>
      <c r="L96" s="46"/>
      <c r="M96" s="245"/>
      <c r="N96" s="246"/>
      <c r="O96" s="87"/>
      <c r="P96" s="87"/>
      <c r="Q96" s="87"/>
      <c r="R96" s="87"/>
      <c r="S96" s="87"/>
      <c r="T96" s="88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T96" s="18" t="s">
        <v>178</v>
      </c>
      <c r="AU96" s="18" t="s">
        <v>89</v>
      </c>
    </row>
    <row r="97" s="16" customFormat="1">
      <c r="A97" s="16"/>
      <c r="B97" s="294"/>
      <c r="C97" s="295"/>
      <c r="D97" s="243" t="s">
        <v>187</v>
      </c>
      <c r="E97" s="296" t="s">
        <v>39</v>
      </c>
      <c r="F97" s="297" t="s">
        <v>453</v>
      </c>
      <c r="G97" s="295"/>
      <c r="H97" s="296" t="s">
        <v>39</v>
      </c>
      <c r="I97" s="298"/>
      <c r="J97" s="295"/>
      <c r="K97" s="295"/>
      <c r="L97" s="299"/>
      <c r="M97" s="300"/>
      <c r="N97" s="301"/>
      <c r="O97" s="301"/>
      <c r="P97" s="301"/>
      <c r="Q97" s="301"/>
      <c r="R97" s="301"/>
      <c r="S97" s="301"/>
      <c r="T97" s="302"/>
      <c r="U97" s="16"/>
      <c r="V97" s="16"/>
      <c r="W97" s="16"/>
      <c r="X97" s="16"/>
      <c r="Y97" s="16"/>
      <c r="Z97" s="16"/>
      <c r="AA97" s="16"/>
      <c r="AB97" s="16"/>
      <c r="AC97" s="16"/>
      <c r="AD97" s="16"/>
      <c r="AE97" s="16"/>
      <c r="AT97" s="303" t="s">
        <v>187</v>
      </c>
      <c r="AU97" s="303" t="s">
        <v>89</v>
      </c>
      <c r="AV97" s="16" t="s">
        <v>87</v>
      </c>
      <c r="AW97" s="16" t="s">
        <v>41</v>
      </c>
      <c r="AX97" s="16" t="s">
        <v>80</v>
      </c>
      <c r="AY97" s="303" t="s">
        <v>166</v>
      </c>
    </row>
    <row r="98" s="13" customFormat="1">
      <c r="A98" s="13"/>
      <c r="B98" s="248"/>
      <c r="C98" s="249"/>
      <c r="D98" s="243" t="s">
        <v>187</v>
      </c>
      <c r="E98" s="250" t="s">
        <v>39</v>
      </c>
      <c r="F98" s="251" t="s">
        <v>454</v>
      </c>
      <c r="G98" s="249"/>
      <c r="H98" s="252">
        <v>102.95999999999999</v>
      </c>
      <c r="I98" s="253"/>
      <c r="J98" s="249"/>
      <c r="K98" s="249"/>
      <c r="L98" s="254"/>
      <c r="M98" s="255"/>
      <c r="N98" s="256"/>
      <c r="O98" s="256"/>
      <c r="P98" s="256"/>
      <c r="Q98" s="256"/>
      <c r="R98" s="256"/>
      <c r="S98" s="256"/>
      <c r="T98" s="257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58" t="s">
        <v>187</v>
      </c>
      <c r="AU98" s="258" t="s">
        <v>89</v>
      </c>
      <c r="AV98" s="13" t="s">
        <v>89</v>
      </c>
      <c r="AW98" s="13" t="s">
        <v>41</v>
      </c>
      <c r="AX98" s="13" t="s">
        <v>80</v>
      </c>
      <c r="AY98" s="258" t="s">
        <v>166</v>
      </c>
    </row>
    <row r="99" s="13" customFormat="1">
      <c r="A99" s="13"/>
      <c r="B99" s="248"/>
      <c r="C99" s="249"/>
      <c r="D99" s="243" t="s">
        <v>187</v>
      </c>
      <c r="E99" s="250" t="s">
        <v>39</v>
      </c>
      <c r="F99" s="251" t="s">
        <v>455</v>
      </c>
      <c r="G99" s="249"/>
      <c r="H99" s="252">
        <v>23.399999999999999</v>
      </c>
      <c r="I99" s="253"/>
      <c r="J99" s="249"/>
      <c r="K99" s="249"/>
      <c r="L99" s="254"/>
      <c r="M99" s="255"/>
      <c r="N99" s="256"/>
      <c r="O99" s="256"/>
      <c r="P99" s="256"/>
      <c r="Q99" s="256"/>
      <c r="R99" s="256"/>
      <c r="S99" s="256"/>
      <c r="T99" s="257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58" t="s">
        <v>187</v>
      </c>
      <c r="AU99" s="258" t="s">
        <v>89</v>
      </c>
      <c r="AV99" s="13" t="s">
        <v>89</v>
      </c>
      <c r="AW99" s="13" t="s">
        <v>41</v>
      </c>
      <c r="AX99" s="13" t="s">
        <v>80</v>
      </c>
      <c r="AY99" s="258" t="s">
        <v>166</v>
      </c>
    </row>
    <row r="100" s="14" customFormat="1">
      <c r="A100" s="14"/>
      <c r="B100" s="259"/>
      <c r="C100" s="260"/>
      <c r="D100" s="243" t="s">
        <v>187</v>
      </c>
      <c r="E100" s="261" t="s">
        <v>438</v>
      </c>
      <c r="F100" s="262" t="s">
        <v>190</v>
      </c>
      <c r="G100" s="260"/>
      <c r="H100" s="263">
        <v>126.36</v>
      </c>
      <c r="I100" s="264"/>
      <c r="J100" s="260"/>
      <c r="K100" s="260"/>
      <c r="L100" s="265"/>
      <c r="M100" s="266"/>
      <c r="N100" s="267"/>
      <c r="O100" s="267"/>
      <c r="P100" s="267"/>
      <c r="Q100" s="267"/>
      <c r="R100" s="267"/>
      <c r="S100" s="267"/>
      <c r="T100" s="268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T100" s="269" t="s">
        <v>187</v>
      </c>
      <c r="AU100" s="269" t="s">
        <v>89</v>
      </c>
      <c r="AV100" s="14" t="s">
        <v>174</v>
      </c>
      <c r="AW100" s="14" t="s">
        <v>41</v>
      </c>
      <c r="AX100" s="14" t="s">
        <v>87</v>
      </c>
      <c r="AY100" s="269" t="s">
        <v>166</v>
      </c>
    </row>
    <row r="101" s="2" customFormat="1" ht="21.75" customHeight="1">
      <c r="A101" s="40"/>
      <c r="B101" s="41"/>
      <c r="C101" s="230" t="s">
        <v>89</v>
      </c>
      <c r="D101" s="230" t="s">
        <v>169</v>
      </c>
      <c r="E101" s="231" t="s">
        <v>456</v>
      </c>
      <c r="F101" s="232" t="s">
        <v>457</v>
      </c>
      <c r="G101" s="233" t="s">
        <v>133</v>
      </c>
      <c r="H101" s="234">
        <v>126.36</v>
      </c>
      <c r="I101" s="235"/>
      <c r="J101" s="236">
        <f>ROUND(I101*H101,2)</f>
        <v>0</v>
      </c>
      <c r="K101" s="232" t="s">
        <v>298</v>
      </c>
      <c r="L101" s="46"/>
      <c r="M101" s="237" t="s">
        <v>39</v>
      </c>
      <c r="N101" s="238" t="s">
        <v>53</v>
      </c>
      <c r="O101" s="87"/>
      <c r="P101" s="239">
        <f>O101*H101</f>
        <v>0</v>
      </c>
      <c r="Q101" s="239">
        <v>0</v>
      </c>
      <c r="R101" s="239">
        <f>Q101*H101</f>
        <v>0</v>
      </c>
      <c r="S101" s="239">
        <v>0</v>
      </c>
      <c r="T101" s="240">
        <f>S101*H101</f>
        <v>0</v>
      </c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R101" s="241" t="s">
        <v>174</v>
      </c>
      <c r="AT101" s="241" t="s">
        <v>169</v>
      </c>
      <c r="AU101" s="241" t="s">
        <v>89</v>
      </c>
      <c r="AY101" s="18" t="s">
        <v>166</v>
      </c>
      <c r="BE101" s="242">
        <f>IF(N101="základní",J101,0)</f>
        <v>0</v>
      </c>
      <c r="BF101" s="242">
        <f>IF(N101="snížená",J101,0)</f>
        <v>0</v>
      </c>
      <c r="BG101" s="242">
        <f>IF(N101="zákl. přenesená",J101,0)</f>
        <v>0</v>
      </c>
      <c r="BH101" s="242">
        <f>IF(N101="sníž. přenesená",J101,0)</f>
        <v>0</v>
      </c>
      <c r="BI101" s="242">
        <f>IF(N101="nulová",J101,0)</f>
        <v>0</v>
      </c>
      <c r="BJ101" s="18" t="s">
        <v>174</v>
      </c>
      <c r="BK101" s="242">
        <f>ROUND(I101*H101,2)</f>
        <v>0</v>
      </c>
      <c r="BL101" s="18" t="s">
        <v>174</v>
      </c>
      <c r="BM101" s="241" t="s">
        <v>458</v>
      </c>
    </row>
    <row r="102" s="2" customFormat="1">
      <c r="A102" s="40"/>
      <c r="B102" s="41"/>
      <c r="C102" s="42"/>
      <c r="D102" s="243" t="s">
        <v>176</v>
      </c>
      <c r="E102" s="42"/>
      <c r="F102" s="244" t="s">
        <v>459</v>
      </c>
      <c r="G102" s="42"/>
      <c r="H102" s="42"/>
      <c r="I102" s="150"/>
      <c r="J102" s="42"/>
      <c r="K102" s="42"/>
      <c r="L102" s="46"/>
      <c r="M102" s="245"/>
      <c r="N102" s="246"/>
      <c r="O102" s="87"/>
      <c r="P102" s="87"/>
      <c r="Q102" s="87"/>
      <c r="R102" s="87"/>
      <c r="S102" s="87"/>
      <c r="T102" s="88"/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T102" s="18" t="s">
        <v>176</v>
      </c>
      <c r="AU102" s="18" t="s">
        <v>89</v>
      </c>
    </row>
    <row r="103" s="2" customFormat="1">
      <c r="A103" s="40"/>
      <c r="B103" s="41"/>
      <c r="C103" s="42"/>
      <c r="D103" s="243" t="s">
        <v>178</v>
      </c>
      <c r="E103" s="42"/>
      <c r="F103" s="247" t="s">
        <v>460</v>
      </c>
      <c r="G103" s="42"/>
      <c r="H103" s="42"/>
      <c r="I103" s="150"/>
      <c r="J103" s="42"/>
      <c r="K103" s="42"/>
      <c r="L103" s="46"/>
      <c r="M103" s="245"/>
      <c r="N103" s="246"/>
      <c r="O103" s="87"/>
      <c r="P103" s="87"/>
      <c r="Q103" s="87"/>
      <c r="R103" s="87"/>
      <c r="S103" s="87"/>
      <c r="T103" s="88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T103" s="18" t="s">
        <v>178</v>
      </c>
      <c r="AU103" s="18" t="s">
        <v>89</v>
      </c>
    </row>
    <row r="104" s="13" customFormat="1">
      <c r="A104" s="13"/>
      <c r="B104" s="248"/>
      <c r="C104" s="249"/>
      <c r="D104" s="243" t="s">
        <v>187</v>
      </c>
      <c r="E104" s="250" t="s">
        <v>39</v>
      </c>
      <c r="F104" s="251" t="s">
        <v>438</v>
      </c>
      <c r="G104" s="249"/>
      <c r="H104" s="252">
        <v>126.36</v>
      </c>
      <c r="I104" s="253"/>
      <c r="J104" s="249"/>
      <c r="K104" s="249"/>
      <c r="L104" s="254"/>
      <c r="M104" s="255"/>
      <c r="N104" s="256"/>
      <c r="O104" s="256"/>
      <c r="P104" s="256"/>
      <c r="Q104" s="256"/>
      <c r="R104" s="256"/>
      <c r="S104" s="256"/>
      <c r="T104" s="257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58" t="s">
        <v>187</v>
      </c>
      <c r="AU104" s="258" t="s">
        <v>89</v>
      </c>
      <c r="AV104" s="13" t="s">
        <v>89</v>
      </c>
      <c r="AW104" s="13" t="s">
        <v>41</v>
      </c>
      <c r="AX104" s="13" t="s">
        <v>80</v>
      </c>
      <c r="AY104" s="258" t="s">
        <v>166</v>
      </c>
    </row>
    <row r="105" s="14" customFormat="1">
      <c r="A105" s="14"/>
      <c r="B105" s="259"/>
      <c r="C105" s="260"/>
      <c r="D105" s="243" t="s">
        <v>187</v>
      </c>
      <c r="E105" s="261" t="s">
        <v>39</v>
      </c>
      <c r="F105" s="262" t="s">
        <v>190</v>
      </c>
      <c r="G105" s="260"/>
      <c r="H105" s="263">
        <v>126.36</v>
      </c>
      <c r="I105" s="264"/>
      <c r="J105" s="260"/>
      <c r="K105" s="260"/>
      <c r="L105" s="265"/>
      <c r="M105" s="266"/>
      <c r="N105" s="267"/>
      <c r="O105" s="267"/>
      <c r="P105" s="267"/>
      <c r="Q105" s="267"/>
      <c r="R105" s="267"/>
      <c r="S105" s="267"/>
      <c r="T105" s="268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T105" s="269" t="s">
        <v>187</v>
      </c>
      <c r="AU105" s="269" t="s">
        <v>89</v>
      </c>
      <c r="AV105" s="14" t="s">
        <v>174</v>
      </c>
      <c r="AW105" s="14" t="s">
        <v>41</v>
      </c>
      <c r="AX105" s="14" t="s">
        <v>87</v>
      </c>
      <c r="AY105" s="269" t="s">
        <v>166</v>
      </c>
    </row>
    <row r="106" s="12" customFormat="1" ht="22.8" customHeight="1">
      <c r="A106" s="12"/>
      <c r="B106" s="214"/>
      <c r="C106" s="215"/>
      <c r="D106" s="216" t="s">
        <v>79</v>
      </c>
      <c r="E106" s="228" t="s">
        <v>191</v>
      </c>
      <c r="F106" s="228" t="s">
        <v>461</v>
      </c>
      <c r="G106" s="215"/>
      <c r="H106" s="215"/>
      <c r="I106" s="218"/>
      <c r="J106" s="229">
        <f>BK106</f>
        <v>0</v>
      </c>
      <c r="K106" s="215"/>
      <c r="L106" s="220"/>
      <c r="M106" s="221"/>
      <c r="N106" s="222"/>
      <c r="O106" s="222"/>
      <c r="P106" s="223">
        <f>SUM(P107:P120)</f>
        <v>0</v>
      </c>
      <c r="Q106" s="222"/>
      <c r="R106" s="223">
        <f>SUM(R107:R120)</f>
        <v>74.402108999999996</v>
      </c>
      <c r="S106" s="222"/>
      <c r="T106" s="224">
        <f>SUM(T107:T120)</f>
        <v>0</v>
      </c>
      <c r="U106" s="12"/>
      <c r="V106" s="12"/>
      <c r="W106" s="12"/>
      <c r="X106" s="12"/>
      <c r="Y106" s="12"/>
      <c r="Z106" s="12"/>
      <c r="AA106" s="12"/>
      <c r="AB106" s="12"/>
      <c r="AC106" s="12"/>
      <c r="AD106" s="12"/>
      <c r="AE106" s="12"/>
      <c r="AR106" s="225" t="s">
        <v>87</v>
      </c>
      <c r="AT106" s="226" t="s">
        <v>79</v>
      </c>
      <c r="AU106" s="226" t="s">
        <v>87</v>
      </c>
      <c r="AY106" s="225" t="s">
        <v>166</v>
      </c>
      <c r="BK106" s="227">
        <f>SUM(BK107:BK120)</f>
        <v>0</v>
      </c>
    </row>
    <row r="107" s="2" customFormat="1" ht="21.75" customHeight="1">
      <c r="A107" s="40"/>
      <c r="B107" s="41"/>
      <c r="C107" s="230" t="s">
        <v>191</v>
      </c>
      <c r="D107" s="230" t="s">
        <v>169</v>
      </c>
      <c r="E107" s="231" t="s">
        <v>462</v>
      </c>
      <c r="F107" s="232" t="s">
        <v>463</v>
      </c>
      <c r="G107" s="233" t="s">
        <v>133</v>
      </c>
      <c r="H107" s="234">
        <v>10.121</v>
      </c>
      <c r="I107" s="235"/>
      <c r="J107" s="236">
        <f>ROUND(I107*H107,2)</f>
        <v>0</v>
      </c>
      <c r="K107" s="232" t="s">
        <v>298</v>
      </c>
      <c r="L107" s="46"/>
      <c r="M107" s="237" t="s">
        <v>39</v>
      </c>
      <c r="N107" s="238" t="s">
        <v>53</v>
      </c>
      <c r="O107" s="87"/>
      <c r="P107" s="239">
        <f>O107*H107</f>
        <v>0</v>
      </c>
      <c r="Q107" s="239">
        <v>0</v>
      </c>
      <c r="R107" s="239">
        <f>Q107*H107</f>
        <v>0</v>
      </c>
      <c r="S107" s="239">
        <v>0</v>
      </c>
      <c r="T107" s="240">
        <f>S107*H107</f>
        <v>0</v>
      </c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R107" s="241" t="s">
        <v>174</v>
      </c>
      <c r="AT107" s="241" t="s">
        <v>169</v>
      </c>
      <c r="AU107" s="241" t="s">
        <v>89</v>
      </c>
      <c r="AY107" s="18" t="s">
        <v>166</v>
      </c>
      <c r="BE107" s="242">
        <f>IF(N107="základní",J107,0)</f>
        <v>0</v>
      </c>
      <c r="BF107" s="242">
        <f>IF(N107="snížená",J107,0)</f>
        <v>0</v>
      </c>
      <c r="BG107" s="242">
        <f>IF(N107="zákl. přenesená",J107,0)</f>
        <v>0</v>
      </c>
      <c r="BH107" s="242">
        <f>IF(N107="sníž. přenesená",J107,0)</f>
        <v>0</v>
      </c>
      <c r="BI107" s="242">
        <f>IF(N107="nulová",J107,0)</f>
        <v>0</v>
      </c>
      <c r="BJ107" s="18" t="s">
        <v>174</v>
      </c>
      <c r="BK107" s="242">
        <f>ROUND(I107*H107,2)</f>
        <v>0</v>
      </c>
      <c r="BL107" s="18" t="s">
        <v>174</v>
      </c>
      <c r="BM107" s="241" t="s">
        <v>464</v>
      </c>
    </row>
    <row r="108" s="2" customFormat="1">
      <c r="A108" s="40"/>
      <c r="B108" s="41"/>
      <c r="C108" s="42"/>
      <c r="D108" s="243" t="s">
        <v>176</v>
      </c>
      <c r="E108" s="42"/>
      <c r="F108" s="244" t="s">
        <v>465</v>
      </c>
      <c r="G108" s="42"/>
      <c r="H108" s="42"/>
      <c r="I108" s="150"/>
      <c r="J108" s="42"/>
      <c r="K108" s="42"/>
      <c r="L108" s="46"/>
      <c r="M108" s="245"/>
      <c r="N108" s="246"/>
      <c r="O108" s="87"/>
      <c r="P108" s="87"/>
      <c r="Q108" s="87"/>
      <c r="R108" s="87"/>
      <c r="S108" s="87"/>
      <c r="T108" s="88"/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T108" s="18" t="s">
        <v>176</v>
      </c>
      <c r="AU108" s="18" t="s">
        <v>89</v>
      </c>
    </row>
    <row r="109" s="2" customFormat="1">
      <c r="A109" s="40"/>
      <c r="B109" s="41"/>
      <c r="C109" s="42"/>
      <c r="D109" s="243" t="s">
        <v>178</v>
      </c>
      <c r="E109" s="42"/>
      <c r="F109" s="247" t="s">
        <v>466</v>
      </c>
      <c r="G109" s="42"/>
      <c r="H109" s="42"/>
      <c r="I109" s="150"/>
      <c r="J109" s="42"/>
      <c r="K109" s="42"/>
      <c r="L109" s="46"/>
      <c r="M109" s="245"/>
      <c r="N109" s="246"/>
      <c r="O109" s="87"/>
      <c r="P109" s="87"/>
      <c r="Q109" s="87"/>
      <c r="R109" s="87"/>
      <c r="S109" s="87"/>
      <c r="T109" s="88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T109" s="18" t="s">
        <v>178</v>
      </c>
      <c r="AU109" s="18" t="s">
        <v>89</v>
      </c>
    </row>
    <row r="110" s="13" customFormat="1">
      <c r="A110" s="13"/>
      <c r="B110" s="248"/>
      <c r="C110" s="249"/>
      <c r="D110" s="243" t="s">
        <v>187</v>
      </c>
      <c r="E110" s="250" t="s">
        <v>39</v>
      </c>
      <c r="F110" s="251" t="s">
        <v>467</v>
      </c>
      <c r="G110" s="249"/>
      <c r="H110" s="252">
        <v>6.593</v>
      </c>
      <c r="I110" s="253"/>
      <c r="J110" s="249"/>
      <c r="K110" s="249"/>
      <c r="L110" s="254"/>
      <c r="M110" s="255"/>
      <c r="N110" s="256"/>
      <c r="O110" s="256"/>
      <c r="P110" s="256"/>
      <c r="Q110" s="256"/>
      <c r="R110" s="256"/>
      <c r="S110" s="256"/>
      <c r="T110" s="257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58" t="s">
        <v>187</v>
      </c>
      <c r="AU110" s="258" t="s">
        <v>89</v>
      </c>
      <c r="AV110" s="13" t="s">
        <v>89</v>
      </c>
      <c r="AW110" s="13" t="s">
        <v>41</v>
      </c>
      <c r="AX110" s="13" t="s">
        <v>80</v>
      </c>
      <c r="AY110" s="258" t="s">
        <v>166</v>
      </c>
    </row>
    <row r="111" s="13" customFormat="1">
      <c r="A111" s="13"/>
      <c r="B111" s="248"/>
      <c r="C111" s="249"/>
      <c r="D111" s="243" t="s">
        <v>187</v>
      </c>
      <c r="E111" s="250" t="s">
        <v>39</v>
      </c>
      <c r="F111" s="251" t="s">
        <v>468</v>
      </c>
      <c r="G111" s="249"/>
      <c r="H111" s="252">
        <v>3.528</v>
      </c>
      <c r="I111" s="253"/>
      <c r="J111" s="249"/>
      <c r="K111" s="249"/>
      <c r="L111" s="254"/>
      <c r="M111" s="255"/>
      <c r="N111" s="256"/>
      <c r="O111" s="256"/>
      <c r="P111" s="256"/>
      <c r="Q111" s="256"/>
      <c r="R111" s="256"/>
      <c r="S111" s="256"/>
      <c r="T111" s="257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58" t="s">
        <v>187</v>
      </c>
      <c r="AU111" s="258" t="s">
        <v>89</v>
      </c>
      <c r="AV111" s="13" t="s">
        <v>89</v>
      </c>
      <c r="AW111" s="13" t="s">
        <v>41</v>
      </c>
      <c r="AX111" s="13" t="s">
        <v>80</v>
      </c>
      <c r="AY111" s="258" t="s">
        <v>166</v>
      </c>
    </row>
    <row r="112" s="14" customFormat="1">
      <c r="A112" s="14"/>
      <c r="B112" s="259"/>
      <c r="C112" s="260"/>
      <c r="D112" s="243" t="s">
        <v>187</v>
      </c>
      <c r="E112" s="261" t="s">
        <v>469</v>
      </c>
      <c r="F112" s="262" t="s">
        <v>190</v>
      </c>
      <c r="G112" s="260"/>
      <c r="H112" s="263">
        <v>10.121</v>
      </c>
      <c r="I112" s="264"/>
      <c r="J112" s="260"/>
      <c r="K112" s="260"/>
      <c r="L112" s="265"/>
      <c r="M112" s="266"/>
      <c r="N112" s="267"/>
      <c r="O112" s="267"/>
      <c r="P112" s="267"/>
      <c r="Q112" s="267"/>
      <c r="R112" s="267"/>
      <c r="S112" s="267"/>
      <c r="T112" s="268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T112" s="269" t="s">
        <v>187</v>
      </c>
      <c r="AU112" s="269" t="s">
        <v>89</v>
      </c>
      <c r="AV112" s="14" t="s">
        <v>174</v>
      </c>
      <c r="AW112" s="14" t="s">
        <v>41</v>
      </c>
      <c r="AX112" s="14" t="s">
        <v>87</v>
      </c>
      <c r="AY112" s="269" t="s">
        <v>166</v>
      </c>
    </row>
    <row r="113" s="2" customFormat="1" ht="16.5" customHeight="1">
      <c r="A113" s="40"/>
      <c r="B113" s="41"/>
      <c r="C113" s="273" t="s">
        <v>174</v>
      </c>
      <c r="D113" s="273" t="s">
        <v>252</v>
      </c>
      <c r="E113" s="274" t="s">
        <v>470</v>
      </c>
      <c r="F113" s="275" t="s">
        <v>471</v>
      </c>
      <c r="G113" s="276" t="s">
        <v>133</v>
      </c>
      <c r="H113" s="277">
        <v>22.300000000000001</v>
      </c>
      <c r="I113" s="278"/>
      <c r="J113" s="279">
        <f>ROUND(I113*H113,2)</f>
        <v>0</v>
      </c>
      <c r="K113" s="275" t="s">
        <v>298</v>
      </c>
      <c r="L113" s="280"/>
      <c r="M113" s="281" t="s">
        <v>39</v>
      </c>
      <c r="N113" s="282" t="s">
        <v>53</v>
      </c>
      <c r="O113" s="87"/>
      <c r="P113" s="239">
        <f>O113*H113</f>
        <v>0</v>
      </c>
      <c r="Q113" s="239">
        <v>2.234</v>
      </c>
      <c r="R113" s="239">
        <f>Q113*H113</f>
        <v>49.818200000000004</v>
      </c>
      <c r="S113" s="239">
        <v>0</v>
      </c>
      <c r="T113" s="240">
        <f>S113*H113</f>
        <v>0</v>
      </c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R113" s="241" t="s">
        <v>255</v>
      </c>
      <c r="AT113" s="241" t="s">
        <v>252</v>
      </c>
      <c r="AU113" s="241" t="s">
        <v>89</v>
      </c>
      <c r="AY113" s="18" t="s">
        <v>166</v>
      </c>
      <c r="BE113" s="242">
        <f>IF(N113="základní",J113,0)</f>
        <v>0</v>
      </c>
      <c r="BF113" s="242">
        <f>IF(N113="snížená",J113,0)</f>
        <v>0</v>
      </c>
      <c r="BG113" s="242">
        <f>IF(N113="zákl. přenesená",J113,0)</f>
        <v>0</v>
      </c>
      <c r="BH113" s="242">
        <f>IF(N113="sníž. přenesená",J113,0)</f>
        <v>0</v>
      </c>
      <c r="BI113" s="242">
        <f>IF(N113="nulová",J113,0)</f>
        <v>0</v>
      </c>
      <c r="BJ113" s="18" t="s">
        <v>174</v>
      </c>
      <c r="BK113" s="242">
        <f>ROUND(I113*H113,2)</f>
        <v>0</v>
      </c>
      <c r="BL113" s="18" t="s">
        <v>174</v>
      </c>
      <c r="BM113" s="241" t="s">
        <v>472</v>
      </c>
    </row>
    <row r="114" s="2" customFormat="1">
      <c r="A114" s="40"/>
      <c r="B114" s="41"/>
      <c r="C114" s="42"/>
      <c r="D114" s="243" t="s">
        <v>176</v>
      </c>
      <c r="E114" s="42"/>
      <c r="F114" s="244" t="s">
        <v>471</v>
      </c>
      <c r="G114" s="42"/>
      <c r="H114" s="42"/>
      <c r="I114" s="150"/>
      <c r="J114" s="42"/>
      <c r="K114" s="42"/>
      <c r="L114" s="46"/>
      <c r="M114" s="245"/>
      <c r="N114" s="246"/>
      <c r="O114" s="87"/>
      <c r="P114" s="87"/>
      <c r="Q114" s="87"/>
      <c r="R114" s="87"/>
      <c r="S114" s="87"/>
      <c r="T114" s="88"/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T114" s="18" t="s">
        <v>176</v>
      </c>
      <c r="AU114" s="18" t="s">
        <v>89</v>
      </c>
    </row>
    <row r="115" s="13" customFormat="1">
      <c r="A115" s="13"/>
      <c r="B115" s="248"/>
      <c r="C115" s="249"/>
      <c r="D115" s="243" t="s">
        <v>187</v>
      </c>
      <c r="E115" s="250" t="s">
        <v>39</v>
      </c>
      <c r="F115" s="251" t="s">
        <v>473</v>
      </c>
      <c r="G115" s="249"/>
      <c r="H115" s="252">
        <v>22.300000000000001</v>
      </c>
      <c r="I115" s="253"/>
      <c r="J115" s="249"/>
      <c r="K115" s="249"/>
      <c r="L115" s="254"/>
      <c r="M115" s="255"/>
      <c r="N115" s="256"/>
      <c r="O115" s="256"/>
      <c r="P115" s="256"/>
      <c r="Q115" s="256"/>
      <c r="R115" s="256"/>
      <c r="S115" s="256"/>
      <c r="T115" s="257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58" t="s">
        <v>187</v>
      </c>
      <c r="AU115" s="258" t="s">
        <v>89</v>
      </c>
      <c r="AV115" s="13" t="s">
        <v>89</v>
      </c>
      <c r="AW115" s="13" t="s">
        <v>41</v>
      </c>
      <c r="AX115" s="13" t="s">
        <v>80</v>
      </c>
      <c r="AY115" s="258" t="s">
        <v>166</v>
      </c>
    </row>
    <row r="116" s="14" customFormat="1">
      <c r="A116" s="14"/>
      <c r="B116" s="259"/>
      <c r="C116" s="260"/>
      <c r="D116" s="243" t="s">
        <v>187</v>
      </c>
      <c r="E116" s="261" t="s">
        <v>39</v>
      </c>
      <c r="F116" s="262" t="s">
        <v>190</v>
      </c>
      <c r="G116" s="260"/>
      <c r="H116" s="263">
        <v>22.300000000000001</v>
      </c>
      <c r="I116" s="264"/>
      <c r="J116" s="260"/>
      <c r="K116" s="260"/>
      <c r="L116" s="265"/>
      <c r="M116" s="266"/>
      <c r="N116" s="267"/>
      <c r="O116" s="267"/>
      <c r="P116" s="267"/>
      <c r="Q116" s="267"/>
      <c r="R116" s="267"/>
      <c r="S116" s="267"/>
      <c r="T116" s="268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T116" s="269" t="s">
        <v>187</v>
      </c>
      <c r="AU116" s="269" t="s">
        <v>89</v>
      </c>
      <c r="AV116" s="14" t="s">
        <v>174</v>
      </c>
      <c r="AW116" s="14" t="s">
        <v>41</v>
      </c>
      <c r="AX116" s="14" t="s">
        <v>87</v>
      </c>
      <c r="AY116" s="269" t="s">
        <v>166</v>
      </c>
    </row>
    <row r="117" s="2" customFormat="1" ht="16.5" customHeight="1">
      <c r="A117" s="40"/>
      <c r="B117" s="41"/>
      <c r="C117" s="273" t="s">
        <v>167</v>
      </c>
      <c r="D117" s="273" t="s">
        <v>252</v>
      </c>
      <c r="E117" s="274" t="s">
        <v>474</v>
      </c>
      <c r="F117" s="275" t="s">
        <v>475</v>
      </c>
      <c r="G117" s="276" t="s">
        <v>133</v>
      </c>
      <c r="H117" s="277">
        <v>10.121</v>
      </c>
      <c r="I117" s="278"/>
      <c r="J117" s="279">
        <f>ROUND(I117*H117,2)</f>
        <v>0</v>
      </c>
      <c r="K117" s="275" t="s">
        <v>298</v>
      </c>
      <c r="L117" s="280"/>
      <c r="M117" s="281" t="s">
        <v>39</v>
      </c>
      <c r="N117" s="282" t="s">
        <v>53</v>
      </c>
      <c r="O117" s="87"/>
      <c r="P117" s="239">
        <f>O117*H117</f>
        <v>0</v>
      </c>
      <c r="Q117" s="239">
        <v>2.4289999999999998</v>
      </c>
      <c r="R117" s="239">
        <f>Q117*H117</f>
        <v>24.583908999999998</v>
      </c>
      <c r="S117" s="239">
        <v>0</v>
      </c>
      <c r="T117" s="240">
        <f>S117*H117</f>
        <v>0</v>
      </c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R117" s="241" t="s">
        <v>255</v>
      </c>
      <c r="AT117" s="241" t="s">
        <v>252</v>
      </c>
      <c r="AU117" s="241" t="s">
        <v>89</v>
      </c>
      <c r="AY117" s="18" t="s">
        <v>166</v>
      </c>
      <c r="BE117" s="242">
        <f>IF(N117="základní",J117,0)</f>
        <v>0</v>
      </c>
      <c r="BF117" s="242">
        <f>IF(N117="snížená",J117,0)</f>
        <v>0</v>
      </c>
      <c r="BG117" s="242">
        <f>IF(N117="zákl. přenesená",J117,0)</f>
        <v>0</v>
      </c>
      <c r="BH117" s="242">
        <f>IF(N117="sníž. přenesená",J117,0)</f>
        <v>0</v>
      </c>
      <c r="BI117" s="242">
        <f>IF(N117="nulová",J117,0)</f>
        <v>0</v>
      </c>
      <c r="BJ117" s="18" t="s">
        <v>174</v>
      </c>
      <c r="BK117" s="242">
        <f>ROUND(I117*H117,2)</f>
        <v>0</v>
      </c>
      <c r="BL117" s="18" t="s">
        <v>174</v>
      </c>
      <c r="BM117" s="241" t="s">
        <v>476</v>
      </c>
    </row>
    <row r="118" s="2" customFormat="1">
      <c r="A118" s="40"/>
      <c r="B118" s="41"/>
      <c r="C118" s="42"/>
      <c r="D118" s="243" t="s">
        <v>176</v>
      </c>
      <c r="E118" s="42"/>
      <c r="F118" s="244" t="s">
        <v>475</v>
      </c>
      <c r="G118" s="42"/>
      <c r="H118" s="42"/>
      <c r="I118" s="150"/>
      <c r="J118" s="42"/>
      <c r="K118" s="42"/>
      <c r="L118" s="46"/>
      <c r="M118" s="245"/>
      <c r="N118" s="246"/>
      <c r="O118" s="87"/>
      <c r="P118" s="87"/>
      <c r="Q118" s="87"/>
      <c r="R118" s="87"/>
      <c r="S118" s="87"/>
      <c r="T118" s="88"/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T118" s="18" t="s">
        <v>176</v>
      </c>
      <c r="AU118" s="18" t="s">
        <v>89</v>
      </c>
    </row>
    <row r="119" s="13" customFormat="1">
      <c r="A119" s="13"/>
      <c r="B119" s="248"/>
      <c r="C119" s="249"/>
      <c r="D119" s="243" t="s">
        <v>187</v>
      </c>
      <c r="E119" s="250" t="s">
        <v>39</v>
      </c>
      <c r="F119" s="251" t="s">
        <v>477</v>
      </c>
      <c r="G119" s="249"/>
      <c r="H119" s="252">
        <v>10.121</v>
      </c>
      <c r="I119" s="253"/>
      <c r="J119" s="249"/>
      <c r="K119" s="249"/>
      <c r="L119" s="254"/>
      <c r="M119" s="255"/>
      <c r="N119" s="256"/>
      <c r="O119" s="256"/>
      <c r="P119" s="256"/>
      <c r="Q119" s="256"/>
      <c r="R119" s="256"/>
      <c r="S119" s="256"/>
      <c r="T119" s="257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58" t="s">
        <v>187</v>
      </c>
      <c r="AU119" s="258" t="s">
        <v>89</v>
      </c>
      <c r="AV119" s="13" t="s">
        <v>89</v>
      </c>
      <c r="AW119" s="13" t="s">
        <v>41</v>
      </c>
      <c r="AX119" s="13" t="s">
        <v>80</v>
      </c>
      <c r="AY119" s="258" t="s">
        <v>166</v>
      </c>
    </row>
    <row r="120" s="14" customFormat="1">
      <c r="A120" s="14"/>
      <c r="B120" s="259"/>
      <c r="C120" s="260"/>
      <c r="D120" s="243" t="s">
        <v>187</v>
      </c>
      <c r="E120" s="261" t="s">
        <v>39</v>
      </c>
      <c r="F120" s="262" t="s">
        <v>190</v>
      </c>
      <c r="G120" s="260"/>
      <c r="H120" s="263">
        <v>10.121</v>
      </c>
      <c r="I120" s="264"/>
      <c r="J120" s="260"/>
      <c r="K120" s="260"/>
      <c r="L120" s="265"/>
      <c r="M120" s="266"/>
      <c r="N120" s="267"/>
      <c r="O120" s="267"/>
      <c r="P120" s="267"/>
      <c r="Q120" s="267"/>
      <c r="R120" s="267"/>
      <c r="S120" s="267"/>
      <c r="T120" s="268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T120" s="269" t="s">
        <v>187</v>
      </c>
      <c r="AU120" s="269" t="s">
        <v>89</v>
      </c>
      <c r="AV120" s="14" t="s">
        <v>174</v>
      </c>
      <c r="AW120" s="14" t="s">
        <v>41</v>
      </c>
      <c r="AX120" s="14" t="s">
        <v>87</v>
      </c>
      <c r="AY120" s="269" t="s">
        <v>166</v>
      </c>
    </row>
    <row r="121" s="12" customFormat="1" ht="22.8" customHeight="1">
      <c r="A121" s="12"/>
      <c r="B121" s="214"/>
      <c r="C121" s="215"/>
      <c r="D121" s="216" t="s">
        <v>79</v>
      </c>
      <c r="E121" s="228" t="s">
        <v>174</v>
      </c>
      <c r="F121" s="228" t="s">
        <v>478</v>
      </c>
      <c r="G121" s="215"/>
      <c r="H121" s="215"/>
      <c r="I121" s="218"/>
      <c r="J121" s="229">
        <f>BK121</f>
        <v>0</v>
      </c>
      <c r="K121" s="215"/>
      <c r="L121" s="220"/>
      <c r="M121" s="221"/>
      <c r="N121" s="222"/>
      <c r="O121" s="222"/>
      <c r="P121" s="223">
        <f>SUM(P122:P126)</f>
        <v>0</v>
      </c>
      <c r="Q121" s="222"/>
      <c r="R121" s="223">
        <f>SUM(R122:R126)</f>
        <v>0</v>
      </c>
      <c r="S121" s="222"/>
      <c r="T121" s="224">
        <f>SUM(T122:T126)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25" t="s">
        <v>87</v>
      </c>
      <c r="AT121" s="226" t="s">
        <v>79</v>
      </c>
      <c r="AU121" s="226" t="s">
        <v>87</v>
      </c>
      <c r="AY121" s="225" t="s">
        <v>166</v>
      </c>
      <c r="BK121" s="227">
        <f>SUM(BK122:BK126)</f>
        <v>0</v>
      </c>
    </row>
    <row r="122" s="2" customFormat="1" ht="21.75" customHeight="1">
      <c r="A122" s="40"/>
      <c r="B122" s="41"/>
      <c r="C122" s="230" t="s">
        <v>251</v>
      </c>
      <c r="D122" s="230" t="s">
        <v>169</v>
      </c>
      <c r="E122" s="231" t="s">
        <v>479</v>
      </c>
      <c r="F122" s="232" t="s">
        <v>480</v>
      </c>
      <c r="G122" s="233" t="s">
        <v>133</v>
      </c>
      <c r="H122" s="234">
        <v>22.300000000000001</v>
      </c>
      <c r="I122" s="235"/>
      <c r="J122" s="236">
        <f>ROUND(I122*H122,2)</f>
        <v>0</v>
      </c>
      <c r="K122" s="232" t="s">
        <v>298</v>
      </c>
      <c r="L122" s="46"/>
      <c r="M122" s="237" t="s">
        <v>39</v>
      </c>
      <c r="N122" s="238" t="s">
        <v>53</v>
      </c>
      <c r="O122" s="87"/>
      <c r="P122" s="239">
        <f>O122*H122</f>
        <v>0</v>
      </c>
      <c r="Q122" s="239">
        <v>0</v>
      </c>
      <c r="R122" s="239">
        <f>Q122*H122</f>
        <v>0</v>
      </c>
      <c r="S122" s="239">
        <v>0</v>
      </c>
      <c r="T122" s="240">
        <f>S122*H122</f>
        <v>0</v>
      </c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R122" s="241" t="s">
        <v>174</v>
      </c>
      <c r="AT122" s="241" t="s">
        <v>169</v>
      </c>
      <c r="AU122" s="241" t="s">
        <v>89</v>
      </c>
      <c r="AY122" s="18" t="s">
        <v>166</v>
      </c>
      <c r="BE122" s="242">
        <f>IF(N122="základní",J122,0)</f>
        <v>0</v>
      </c>
      <c r="BF122" s="242">
        <f>IF(N122="snížená",J122,0)</f>
        <v>0</v>
      </c>
      <c r="BG122" s="242">
        <f>IF(N122="zákl. přenesená",J122,0)</f>
        <v>0</v>
      </c>
      <c r="BH122" s="242">
        <f>IF(N122="sníž. přenesená",J122,0)</f>
        <v>0</v>
      </c>
      <c r="BI122" s="242">
        <f>IF(N122="nulová",J122,0)</f>
        <v>0</v>
      </c>
      <c r="BJ122" s="18" t="s">
        <v>174</v>
      </c>
      <c r="BK122" s="242">
        <f>ROUND(I122*H122,2)</f>
        <v>0</v>
      </c>
      <c r="BL122" s="18" t="s">
        <v>174</v>
      </c>
      <c r="BM122" s="241" t="s">
        <v>481</v>
      </c>
    </row>
    <row r="123" s="2" customFormat="1">
      <c r="A123" s="40"/>
      <c r="B123" s="41"/>
      <c r="C123" s="42"/>
      <c r="D123" s="243" t="s">
        <v>176</v>
      </c>
      <c r="E123" s="42"/>
      <c r="F123" s="244" t="s">
        <v>482</v>
      </c>
      <c r="G123" s="42"/>
      <c r="H123" s="42"/>
      <c r="I123" s="150"/>
      <c r="J123" s="42"/>
      <c r="K123" s="42"/>
      <c r="L123" s="46"/>
      <c r="M123" s="245"/>
      <c r="N123" s="246"/>
      <c r="O123" s="87"/>
      <c r="P123" s="87"/>
      <c r="Q123" s="87"/>
      <c r="R123" s="87"/>
      <c r="S123" s="87"/>
      <c r="T123" s="88"/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T123" s="18" t="s">
        <v>176</v>
      </c>
      <c r="AU123" s="18" t="s">
        <v>89</v>
      </c>
    </row>
    <row r="124" s="2" customFormat="1">
      <c r="A124" s="40"/>
      <c r="B124" s="41"/>
      <c r="C124" s="42"/>
      <c r="D124" s="243" t="s">
        <v>178</v>
      </c>
      <c r="E124" s="42"/>
      <c r="F124" s="247" t="s">
        <v>483</v>
      </c>
      <c r="G124" s="42"/>
      <c r="H124" s="42"/>
      <c r="I124" s="150"/>
      <c r="J124" s="42"/>
      <c r="K124" s="42"/>
      <c r="L124" s="46"/>
      <c r="M124" s="245"/>
      <c r="N124" s="246"/>
      <c r="O124" s="87"/>
      <c r="P124" s="87"/>
      <c r="Q124" s="87"/>
      <c r="R124" s="87"/>
      <c r="S124" s="87"/>
      <c r="T124" s="88"/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T124" s="18" t="s">
        <v>178</v>
      </c>
      <c r="AU124" s="18" t="s">
        <v>89</v>
      </c>
    </row>
    <row r="125" s="13" customFormat="1">
      <c r="A125" s="13"/>
      <c r="B125" s="248"/>
      <c r="C125" s="249"/>
      <c r="D125" s="243" t="s">
        <v>187</v>
      </c>
      <c r="E125" s="250" t="s">
        <v>39</v>
      </c>
      <c r="F125" s="251" t="s">
        <v>473</v>
      </c>
      <c r="G125" s="249"/>
      <c r="H125" s="252">
        <v>22.300000000000001</v>
      </c>
      <c r="I125" s="253"/>
      <c r="J125" s="249"/>
      <c r="K125" s="249"/>
      <c r="L125" s="254"/>
      <c r="M125" s="255"/>
      <c r="N125" s="256"/>
      <c r="O125" s="256"/>
      <c r="P125" s="256"/>
      <c r="Q125" s="256"/>
      <c r="R125" s="256"/>
      <c r="S125" s="256"/>
      <c r="T125" s="257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58" t="s">
        <v>187</v>
      </c>
      <c r="AU125" s="258" t="s">
        <v>89</v>
      </c>
      <c r="AV125" s="13" t="s">
        <v>89</v>
      </c>
      <c r="AW125" s="13" t="s">
        <v>41</v>
      </c>
      <c r="AX125" s="13" t="s">
        <v>80</v>
      </c>
      <c r="AY125" s="258" t="s">
        <v>166</v>
      </c>
    </row>
    <row r="126" s="14" customFormat="1">
      <c r="A126" s="14"/>
      <c r="B126" s="259"/>
      <c r="C126" s="260"/>
      <c r="D126" s="243" t="s">
        <v>187</v>
      </c>
      <c r="E126" s="261" t="s">
        <v>39</v>
      </c>
      <c r="F126" s="262" t="s">
        <v>190</v>
      </c>
      <c r="G126" s="260"/>
      <c r="H126" s="263">
        <v>22.300000000000001</v>
      </c>
      <c r="I126" s="264"/>
      <c r="J126" s="260"/>
      <c r="K126" s="260"/>
      <c r="L126" s="265"/>
      <c r="M126" s="266"/>
      <c r="N126" s="267"/>
      <c r="O126" s="267"/>
      <c r="P126" s="267"/>
      <c r="Q126" s="267"/>
      <c r="R126" s="267"/>
      <c r="S126" s="267"/>
      <c r="T126" s="268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69" t="s">
        <v>187</v>
      </c>
      <c r="AU126" s="269" t="s">
        <v>89</v>
      </c>
      <c r="AV126" s="14" t="s">
        <v>174</v>
      </c>
      <c r="AW126" s="14" t="s">
        <v>41</v>
      </c>
      <c r="AX126" s="14" t="s">
        <v>87</v>
      </c>
      <c r="AY126" s="269" t="s">
        <v>166</v>
      </c>
    </row>
    <row r="127" s="12" customFormat="1" ht="22.8" customHeight="1">
      <c r="A127" s="12"/>
      <c r="B127" s="214"/>
      <c r="C127" s="215"/>
      <c r="D127" s="216" t="s">
        <v>79</v>
      </c>
      <c r="E127" s="228" t="s">
        <v>255</v>
      </c>
      <c r="F127" s="228" t="s">
        <v>341</v>
      </c>
      <c r="G127" s="215"/>
      <c r="H127" s="215"/>
      <c r="I127" s="218"/>
      <c r="J127" s="229">
        <f>BK127</f>
        <v>0</v>
      </c>
      <c r="K127" s="215"/>
      <c r="L127" s="220"/>
      <c r="M127" s="221"/>
      <c r="N127" s="222"/>
      <c r="O127" s="222"/>
      <c r="P127" s="223">
        <f>SUM(P128:P136)</f>
        <v>0</v>
      </c>
      <c r="Q127" s="222"/>
      <c r="R127" s="223">
        <f>SUM(R128:R136)</f>
        <v>1.3912622399999999</v>
      </c>
      <c r="S127" s="222"/>
      <c r="T127" s="224">
        <f>SUM(T128:T136)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25" t="s">
        <v>87</v>
      </c>
      <c r="AT127" s="226" t="s">
        <v>79</v>
      </c>
      <c r="AU127" s="226" t="s">
        <v>87</v>
      </c>
      <c r="AY127" s="225" t="s">
        <v>166</v>
      </c>
      <c r="BK127" s="227">
        <f>SUM(BK128:BK136)</f>
        <v>0</v>
      </c>
    </row>
    <row r="128" s="2" customFormat="1" ht="21.75" customHeight="1">
      <c r="A128" s="40"/>
      <c r="B128" s="41"/>
      <c r="C128" s="230" t="s">
        <v>257</v>
      </c>
      <c r="D128" s="230" t="s">
        <v>169</v>
      </c>
      <c r="E128" s="231" t="s">
        <v>484</v>
      </c>
      <c r="F128" s="232" t="s">
        <v>485</v>
      </c>
      <c r="G128" s="233" t="s">
        <v>241</v>
      </c>
      <c r="H128" s="234">
        <v>61.944000000000003</v>
      </c>
      <c r="I128" s="235"/>
      <c r="J128" s="236">
        <f>ROUND(I128*H128,2)</f>
        <v>0</v>
      </c>
      <c r="K128" s="232" t="s">
        <v>298</v>
      </c>
      <c r="L128" s="46"/>
      <c r="M128" s="237" t="s">
        <v>39</v>
      </c>
      <c r="N128" s="238" t="s">
        <v>53</v>
      </c>
      <c r="O128" s="87"/>
      <c r="P128" s="239">
        <f>O128*H128</f>
        <v>0</v>
      </c>
      <c r="Q128" s="239">
        <v>6.0000000000000002E-05</v>
      </c>
      <c r="R128" s="239">
        <f>Q128*H128</f>
        <v>0.0037166400000000002</v>
      </c>
      <c r="S128" s="239">
        <v>0</v>
      </c>
      <c r="T128" s="240">
        <f>S128*H128</f>
        <v>0</v>
      </c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R128" s="241" t="s">
        <v>174</v>
      </c>
      <c r="AT128" s="241" t="s">
        <v>169</v>
      </c>
      <c r="AU128" s="241" t="s">
        <v>89</v>
      </c>
      <c r="AY128" s="18" t="s">
        <v>166</v>
      </c>
      <c r="BE128" s="242">
        <f>IF(N128="základní",J128,0)</f>
        <v>0</v>
      </c>
      <c r="BF128" s="242">
        <f>IF(N128="snížená",J128,0)</f>
        <v>0</v>
      </c>
      <c r="BG128" s="242">
        <f>IF(N128="zákl. přenesená",J128,0)</f>
        <v>0</v>
      </c>
      <c r="BH128" s="242">
        <f>IF(N128="sníž. přenesená",J128,0)</f>
        <v>0</v>
      </c>
      <c r="BI128" s="242">
        <f>IF(N128="nulová",J128,0)</f>
        <v>0</v>
      </c>
      <c r="BJ128" s="18" t="s">
        <v>174</v>
      </c>
      <c r="BK128" s="242">
        <f>ROUND(I128*H128,2)</f>
        <v>0</v>
      </c>
      <c r="BL128" s="18" t="s">
        <v>174</v>
      </c>
      <c r="BM128" s="241" t="s">
        <v>486</v>
      </c>
    </row>
    <row r="129" s="2" customFormat="1">
      <c r="A129" s="40"/>
      <c r="B129" s="41"/>
      <c r="C129" s="42"/>
      <c r="D129" s="243" t="s">
        <v>176</v>
      </c>
      <c r="E129" s="42"/>
      <c r="F129" s="244" t="s">
        <v>487</v>
      </c>
      <c r="G129" s="42"/>
      <c r="H129" s="42"/>
      <c r="I129" s="150"/>
      <c r="J129" s="42"/>
      <c r="K129" s="42"/>
      <c r="L129" s="46"/>
      <c r="M129" s="245"/>
      <c r="N129" s="246"/>
      <c r="O129" s="87"/>
      <c r="P129" s="87"/>
      <c r="Q129" s="87"/>
      <c r="R129" s="87"/>
      <c r="S129" s="87"/>
      <c r="T129" s="88"/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T129" s="18" t="s">
        <v>176</v>
      </c>
      <c r="AU129" s="18" t="s">
        <v>89</v>
      </c>
    </row>
    <row r="130" s="2" customFormat="1">
      <c r="A130" s="40"/>
      <c r="B130" s="41"/>
      <c r="C130" s="42"/>
      <c r="D130" s="243" t="s">
        <v>178</v>
      </c>
      <c r="E130" s="42"/>
      <c r="F130" s="247" t="s">
        <v>488</v>
      </c>
      <c r="G130" s="42"/>
      <c r="H130" s="42"/>
      <c r="I130" s="150"/>
      <c r="J130" s="42"/>
      <c r="K130" s="42"/>
      <c r="L130" s="46"/>
      <c r="M130" s="245"/>
      <c r="N130" s="246"/>
      <c r="O130" s="87"/>
      <c r="P130" s="87"/>
      <c r="Q130" s="87"/>
      <c r="R130" s="87"/>
      <c r="S130" s="87"/>
      <c r="T130" s="88"/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T130" s="18" t="s">
        <v>178</v>
      </c>
      <c r="AU130" s="18" t="s">
        <v>89</v>
      </c>
    </row>
    <row r="131" s="13" customFormat="1">
      <c r="A131" s="13"/>
      <c r="B131" s="248"/>
      <c r="C131" s="249"/>
      <c r="D131" s="243" t="s">
        <v>187</v>
      </c>
      <c r="E131" s="250" t="s">
        <v>39</v>
      </c>
      <c r="F131" s="251" t="s">
        <v>489</v>
      </c>
      <c r="G131" s="249"/>
      <c r="H131" s="252">
        <v>61.944000000000003</v>
      </c>
      <c r="I131" s="253"/>
      <c r="J131" s="249"/>
      <c r="K131" s="249"/>
      <c r="L131" s="254"/>
      <c r="M131" s="255"/>
      <c r="N131" s="256"/>
      <c r="O131" s="256"/>
      <c r="P131" s="256"/>
      <c r="Q131" s="256"/>
      <c r="R131" s="256"/>
      <c r="S131" s="256"/>
      <c r="T131" s="257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58" t="s">
        <v>187</v>
      </c>
      <c r="AU131" s="258" t="s">
        <v>89</v>
      </c>
      <c r="AV131" s="13" t="s">
        <v>89</v>
      </c>
      <c r="AW131" s="13" t="s">
        <v>41</v>
      </c>
      <c r="AX131" s="13" t="s">
        <v>80</v>
      </c>
      <c r="AY131" s="258" t="s">
        <v>166</v>
      </c>
    </row>
    <row r="132" s="14" customFormat="1">
      <c r="A132" s="14"/>
      <c r="B132" s="259"/>
      <c r="C132" s="260"/>
      <c r="D132" s="243" t="s">
        <v>187</v>
      </c>
      <c r="E132" s="261" t="s">
        <v>39</v>
      </c>
      <c r="F132" s="262" t="s">
        <v>190</v>
      </c>
      <c r="G132" s="260"/>
      <c r="H132" s="263">
        <v>61.944000000000003</v>
      </c>
      <c r="I132" s="264"/>
      <c r="J132" s="260"/>
      <c r="K132" s="260"/>
      <c r="L132" s="265"/>
      <c r="M132" s="266"/>
      <c r="N132" s="267"/>
      <c r="O132" s="267"/>
      <c r="P132" s="267"/>
      <c r="Q132" s="267"/>
      <c r="R132" s="267"/>
      <c r="S132" s="267"/>
      <c r="T132" s="268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69" t="s">
        <v>187</v>
      </c>
      <c r="AU132" s="269" t="s">
        <v>89</v>
      </c>
      <c r="AV132" s="14" t="s">
        <v>174</v>
      </c>
      <c r="AW132" s="14" t="s">
        <v>41</v>
      </c>
      <c r="AX132" s="14" t="s">
        <v>87</v>
      </c>
      <c r="AY132" s="269" t="s">
        <v>166</v>
      </c>
    </row>
    <row r="133" s="2" customFormat="1" ht="21.75" customHeight="1">
      <c r="A133" s="40"/>
      <c r="B133" s="41"/>
      <c r="C133" s="273" t="s">
        <v>255</v>
      </c>
      <c r="D133" s="273" t="s">
        <v>252</v>
      </c>
      <c r="E133" s="274" t="s">
        <v>490</v>
      </c>
      <c r="F133" s="275" t="s">
        <v>491</v>
      </c>
      <c r="G133" s="276" t="s">
        <v>194</v>
      </c>
      <c r="H133" s="277">
        <v>10.324</v>
      </c>
      <c r="I133" s="278"/>
      <c r="J133" s="279">
        <f>ROUND(I133*H133,2)</f>
        <v>0</v>
      </c>
      <c r="K133" s="275" t="s">
        <v>39</v>
      </c>
      <c r="L133" s="280"/>
      <c r="M133" s="281" t="s">
        <v>39</v>
      </c>
      <c r="N133" s="282" t="s">
        <v>53</v>
      </c>
      <c r="O133" s="87"/>
      <c r="P133" s="239">
        <f>O133*H133</f>
        <v>0</v>
      </c>
      <c r="Q133" s="239">
        <v>0.13439999999999999</v>
      </c>
      <c r="R133" s="239">
        <f>Q133*H133</f>
        <v>1.3875455999999999</v>
      </c>
      <c r="S133" s="239">
        <v>0</v>
      </c>
      <c r="T133" s="240">
        <f>S133*H133</f>
        <v>0</v>
      </c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R133" s="241" t="s">
        <v>255</v>
      </c>
      <c r="AT133" s="241" t="s">
        <v>252</v>
      </c>
      <c r="AU133" s="241" t="s">
        <v>89</v>
      </c>
      <c r="AY133" s="18" t="s">
        <v>166</v>
      </c>
      <c r="BE133" s="242">
        <f>IF(N133="základní",J133,0)</f>
        <v>0</v>
      </c>
      <c r="BF133" s="242">
        <f>IF(N133="snížená",J133,0)</f>
        <v>0</v>
      </c>
      <c r="BG133" s="242">
        <f>IF(N133="zákl. přenesená",J133,0)</f>
        <v>0</v>
      </c>
      <c r="BH133" s="242">
        <f>IF(N133="sníž. přenesená",J133,0)</f>
        <v>0</v>
      </c>
      <c r="BI133" s="242">
        <f>IF(N133="nulová",J133,0)</f>
        <v>0</v>
      </c>
      <c r="BJ133" s="18" t="s">
        <v>174</v>
      </c>
      <c r="BK133" s="242">
        <f>ROUND(I133*H133,2)</f>
        <v>0</v>
      </c>
      <c r="BL133" s="18" t="s">
        <v>174</v>
      </c>
      <c r="BM133" s="241" t="s">
        <v>492</v>
      </c>
    </row>
    <row r="134" s="2" customFormat="1">
      <c r="A134" s="40"/>
      <c r="B134" s="41"/>
      <c r="C134" s="42"/>
      <c r="D134" s="243" t="s">
        <v>176</v>
      </c>
      <c r="E134" s="42"/>
      <c r="F134" s="244" t="s">
        <v>491</v>
      </c>
      <c r="G134" s="42"/>
      <c r="H134" s="42"/>
      <c r="I134" s="150"/>
      <c r="J134" s="42"/>
      <c r="K134" s="42"/>
      <c r="L134" s="46"/>
      <c r="M134" s="245"/>
      <c r="N134" s="246"/>
      <c r="O134" s="87"/>
      <c r="P134" s="87"/>
      <c r="Q134" s="87"/>
      <c r="R134" s="87"/>
      <c r="S134" s="87"/>
      <c r="T134" s="88"/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T134" s="18" t="s">
        <v>176</v>
      </c>
      <c r="AU134" s="18" t="s">
        <v>89</v>
      </c>
    </row>
    <row r="135" s="13" customFormat="1">
      <c r="A135" s="13"/>
      <c r="B135" s="248"/>
      <c r="C135" s="249"/>
      <c r="D135" s="243" t="s">
        <v>187</v>
      </c>
      <c r="E135" s="250" t="s">
        <v>39</v>
      </c>
      <c r="F135" s="251" t="s">
        <v>493</v>
      </c>
      <c r="G135" s="249"/>
      <c r="H135" s="252">
        <v>10.324</v>
      </c>
      <c r="I135" s="253"/>
      <c r="J135" s="249"/>
      <c r="K135" s="249"/>
      <c r="L135" s="254"/>
      <c r="M135" s="255"/>
      <c r="N135" s="256"/>
      <c r="O135" s="256"/>
      <c r="P135" s="256"/>
      <c r="Q135" s="256"/>
      <c r="R135" s="256"/>
      <c r="S135" s="256"/>
      <c r="T135" s="257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58" t="s">
        <v>187</v>
      </c>
      <c r="AU135" s="258" t="s">
        <v>89</v>
      </c>
      <c r="AV135" s="13" t="s">
        <v>89</v>
      </c>
      <c r="AW135" s="13" t="s">
        <v>41</v>
      </c>
      <c r="AX135" s="13" t="s">
        <v>80</v>
      </c>
      <c r="AY135" s="258" t="s">
        <v>166</v>
      </c>
    </row>
    <row r="136" s="14" customFormat="1">
      <c r="A136" s="14"/>
      <c r="B136" s="259"/>
      <c r="C136" s="260"/>
      <c r="D136" s="243" t="s">
        <v>187</v>
      </c>
      <c r="E136" s="261" t="s">
        <v>441</v>
      </c>
      <c r="F136" s="262" t="s">
        <v>190</v>
      </c>
      <c r="G136" s="260"/>
      <c r="H136" s="263">
        <v>10.324</v>
      </c>
      <c r="I136" s="264"/>
      <c r="J136" s="260"/>
      <c r="K136" s="260"/>
      <c r="L136" s="265"/>
      <c r="M136" s="266"/>
      <c r="N136" s="267"/>
      <c r="O136" s="267"/>
      <c r="P136" s="267"/>
      <c r="Q136" s="267"/>
      <c r="R136" s="267"/>
      <c r="S136" s="267"/>
      <c r="T136" s="268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69" t="s">
        <v>187</v>
      </c>
      <c r="AU136" s="269" t="s">
        <v>89</v>
      </c>
      <c r="AV136" s="14" t="s">
        <v>174</v>
      </c>
      <c r="AW136" s="14" t="s">
        <v>41</v>
      </c>
      <c r="AX136" s="14" t="s">
        <v>87</v>
      </c>
      <c r="AY136" s="269" t="s">
        <v>166</v>
      </c>
    </row>
    <row r="137" s="12" customFormat="1" ht="22.8" customHeight="1">
      <c r="A137" s="12"/>
      <c r="B137" s="214"/>
      <c r="C137" s="215"/>
      <c r="D137" s="216" t="s">
        <v>79</v>
      </c>
      <c r="E137" s="228" t="s">
        <v>356</v>
      </c>
      <c r="F137" s="228" t="s">
        <v>357</v>
      </c>
      <c r="G137" s="215"/>
      <c r="H137" s="215"/>
      <c r="I137" s="218"/>
      <c r="J137" s="229">
        <f>BK137</f>
        <v>0</v>
      </c>
      <c r="K137" s="215"/>
      <c r="L137" s="220"/>
      <c r="M137" s="221"/>
      <c r="N137" s="222"/>
      <c r="O137" s="222"/>
      <c r="P137" s="223">
        <f>SUM(P138:P140)</f>
        <v>0</v>
      </c>
      <c r="Q137" s="222"/>
      <c r="R137" s="223">
        <f>SUM(R138:R140)</f>
        <v>0</v>
      </c>
      <c r="S137" s="222"/>
      <c r="T137" s="224">
        <f>SUM(T138:T140)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25" t="s">
        <v>87</v>
      </c>
      <c r="AT137" s="226" t="s">
        <v>79</v>
      </c>
      <c r="AU137" s="226" t="s">
        <v>87</v>
      </c>
      <c r="AY137" s="225" t="s">
        <v>166</v>
      </c>
      <c r="BK137" s="227">
        <f>SUM(BK138:BK140)</f>
        <v>0</v>
      </c>
    </row>
    <row r="138" s="2" customFormat="1" ht="21.75" customHeight="1">
      <c r="A138" s="40"/>
      <c r="B138" s="41"/>
      <c r="C138" s="230" t="s">
        <v>264</v>
      </c>
      <c r="D138" s="230" t="s">
        <v>169</v>
      </c>
      <c r="E138" s="231" t="s">
        <v>494</v>
      </c>
      <c r="F138" s="232" t="s">
        <v>495</v>
      </c>
      <c r="G138" s="233" t="s">
        <v>137</v>
      </c>
      <c r="H138" s="234">
        <v>75.793000000000006</v>
      </c>
      <c r="I138" s="235"/>
      <c r="J138" s="236">
        <f>ROUND(I138*H138,2)</f>
        <v>0</v>
      </c>
      <c r="K138" s="232" t="s">
        <v>298</v>
      </c>
      <c r="L138" s="46"/>
      <c r="M138" s="237" t="s">
        <v>39</v>
      </c>
      <c r="N138" s="238" t="s">
        <v>53</v>
      </c>
      <c r="O138" s="87"/>
      <c r="P138" s="239">
        <f>O138*H138</f>
        <v>0</v>
      </c>
      <c r="Q138" s="239">
        <v>0</v>
      </c>
      <c r="R138" s="239">
        <f>Q138*H138</f>
        <v>0</v>
      </c>
      <c r="S138" s="239">
        <v>0</v>
      </c>
      <c r="T138" s="240">
        <f>S138*H138</f>
        <v>0</v>
      </c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R138" s="241" t="s">
        <v>174</v>
      </c>
      <c r="AT138" s="241" t="s">
        <v>169</v>
      </c>
      <c r="AU138" s="241" t="s">
        <v>89</v>
      </c>
      <c r="AY138" s="18" t="s">
        <v>166</v>
      </c>
      <c r="BE138" s="242">
        <f>IF(N138="základní",J138,0)</f>
        <v>0</v>
      </c>
      <c r="BF138" s="242">
        <f>IF(N138="snížená",J138,0)</f>
        <v>0</v>
      </c>
      <c r="BG138" s="242">
        <f>IF(N138="zákl. přenesená",J138,0)</f>
        <v>0</v>
      </c>
      <c r="BH138" s="242">
        <f>IF(N138="sníž. přenesená",J138,0)</f>
        <v>0</v>
      </c>
      <c r="BI138" s="242">
        <f>IF(N138="nulová",J138,0)</f>
        <v>0</v>
      </c>
      <c r="BJ138" s="18" t="s">
        <v>174</v>
      </c>
      <c r="BK138" s="242">
        <f>ROUND(I138*H138,2)</f>
        <v>0</v>
      </c>
      <c r="BL138" s="18" t="s">
        <v>174</v>
      </c>
      <c r="BM138" s="241" t="s">
        <v>496</v>
      </c>
    </row>
    <row r="139" s="2" customFormat="1">
      <c r="A139" s="40"/>
      <c r="B139" s="41"/>
      <c r="C139" s="42"/>
      <c r="D139" s="243" t="s">
        <v>176</v>
      </c>
      <c r="E139" s="42"/>
      <c r="F139" s="244" t="s">
        <v>497</v>
      </c>
      <c r="G139" s="42"/>
      <c r="H139" s="42"/>
      <c r="I139" s="150"/>
      <c r="J139" s="42"/>
      <c r="K139" s="42"/>
      <c r="L139" s="46"/>
      <c r="M139" s="245"/>
      <c r="N139" s="246"/>
      <c r="O139" s="87"/>
      <c r="P139" s="87"/>
      <c r="Q139" s="87"/>
      <c r="R139" s="87"/>
      <c r="S139" s="87"/>
      <c r="T139" s="88"/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T139" s="18" t="s">
        <v>176</v>
      </c>
      <c r="AU139" s="18" t="s">
        <v>89</v>
      </c>
    </row>
    <row r="140" s="2" customFormat="1">
      <c r="A140" s="40"/>
      <c r="B140" s="41"/>
      <c r="C140" s="42"/>
      <c r="D140" s="243" t="s">
        <v>178</v>
      </c>
      <c r="E140" s="42"/>
      <c r="F140" s="247" t="s">
        <v>498</v>
      </c>
      <c r="G140" s="42"/>
      <c r="H140" s="42"/>
      <c r="I140" s="150"/>
      <c r="J140" s="42"/>
      <c r="K140" s="42"/>
      <c r="L140" s="46"/>
      <c r="M140" s="304"/>
      <c r="N140" s="305"/>
      <c r="O140" s="306"/>
      <c r="P140" s="306"/>
      <c r="Q140" s="306"/>
      <c r="R140" s="306"/>
      <c r="S140" s="306"/>
      <c r="T140" s="307"/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T140" s="18" t="s">
        <v>178</v>
      </c>
      <c r="AU140" s="18" t="s">
        <v>89</v>
      </c>
    </row>
    <row r="141" s="2" customFormat="1" ht="6.96" customHeight="1">
      <c r="A141" s="40"/>
      <c r="B141" s="62"/>
      <c r="C141" s="63"/>
      <c r="D141" s="63"/>
      <c r="E141" s="63"/>
      <c r="F141" s="63"/>
      <c r="G141" s="63"/>
      <c r="H141" s="63"/>
      <c r="I141" s="179"/>
      <c r="J141" s="63"/>
      <c r="K141" s="63"/>
      <c r="L141" s="46"/>
      <c r="M141" s="40"/>
      <c r="O141" s="40"/>
      <c r="P141" s="40"/>
      <c r="Q141" s="40"/>
      <c r="R141" s="40"/>
      <c r="S141" s="40"/>
      <c r="T141" s="40"/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</row>
  </sheetData>
  <sheetProtection sheet="1" autoFilter="0" formatColumns="0" formatRows="0" objects="1" scenarios="1" spinCount="100000" saltValue="6MSDxUleBZ5BgTvxJMUhsq+V2UHItRFUvVVVJ/LftAUaHIYbT1oO46ZRHGBnw0aMVdwSumgReQfW1pjo4lFDog==" hashValue="vfMcTAZSAjYptr6Osu35BATHTES0YOWBn4uvCVdwbEHbXkuf+m7iXXmIIQsrMms2GU/d7RfohPBpVdLB2h5Mqg==" algorithmName="SHA-512" password="CC35"/>
  <autoFilter ref="C90:K140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9:H79"/>
    <mergeCell ref="E81:H81"/>
    <mergeCell ref="E83:H8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4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4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124</v>
      </c>
      <c r="AZ2" s="142" t="s">
        <v>499</v>
      </c>
      <c r="BA2" s="142" t="s">
        <v>500</v>
      </c>
      <c r="BB2" s="142" t="s">
        <v>133</v>
      </c>
      <c r="BC2" s="142" t="s">
        <v>501</v>
      </c>
      <c r="BD2" s="142" t="s">
        <v>89</v>
      </c>
    </row>
    <row r="3" hidden="1" s="1" customFormat="1" ht="6.96" customHeight="1">
      <c r="B3" s="143"/>
      <c r="C3" s="144"/>
      <c r="D3" s="144"/>
      <c r="E3" s="144"/>
      <c r="F3" s="144"/>
      <c r="G3" s="144"/>
      <c r="H3" s="144"/>
      <c r="I3" s="145"/>
      <c r="J3" s="144"/>
      <c r="K3" s="144"/>
      <c r="L3" s="21"/>
      <c r="AT3" s="18" t="s">
        <v>89</v>
      </c>
      <c r="AZ3" s="142" t="s">
        <v>502</v>
      </c>
      <c r="BA3" s="142" t="s">
        <v>503</v>
      </c>
      <c r="BB3" s="142" t="s">
        <v>133</v>
      </c>
      <c r="BC3" s="142" t="s">
        <v>504</v>
      </c>
      <c r="BD3" s="142" t="s">
        <v>89</v>
      </c>
    </row>
    <row r="4" hidden="1" s="1" customFormat="1" ht="24.96" customHeight="1">
      <c r="B4" s="21"/>
      <c r="D4" s="146" t="s">
        <v>139</v>
      </c>
      <c r="I4" s="141"/>
      <c r="L4" s="21"/>
      <c r="M4" s="147" t="s">
        <v>10</v>
      </c>
      <c r="AT4" s="18" t="s">
        <v>41</v>
      </c>
      <c r="AZ4" s="142" t="s">
        <v>505</v>
      </c>
      <c r="BA4" s="142" t="s">
        <v>506</v>
      </c>
      <c r="BB4" s="142" t="s">
        <v>133</v>
      </c>
      <c r="BC4" s="142" t="s">
        <v>507</v>
      </c>
      <c r="BD4" s="142" t="s">
        <v>89</v>
      </c>
    </row>
    <row r="5" hidden="1" s="1" customFormat="1" ht="6.96" customHeight="1">
      <c r="B5" s="21"/>
      <c r="I5" s="141"/>
      <c r="L5" s="21"/>
      <c r="AZ5" s="142" t="s">
        <v>508</v>
      </c>
      <c r="BA5" s="142" t="s">
        <v>509</v>
      </c>
      <c r="BB5" s="142" t="s">
        <v>133</v>
      </c>
      <c r="BC5" s="142" t="s">
        <v>510</v>
      </c>
      <c r="BD5" s="142" t="s">
        <v>89</v>
      </c>
    </row>
    <row r="6" hidden="1" s="1" customFormat="1" ht="12" customHeight="1">
      <c r="B6" s="21"/>
      <c r="D6" s="148" t="s">
        <v>16</v>
      </c>
      <c r="I6" s="141"/>
      <c r="L6" s="21"/>
    </row>
    <row r="7" hidden="1" s="1" customFormat="1" ht="16.5" customHeight="1">
      <c r="B7" s="21"/>
      <c r="E7" s="149" t="str">
        <f>'Rekapitulace stavby'!K6</f>
        <v>Oprava odvodnění v žst. Kadaň Prunéřov</v>
      </c>
      <c r="F7" s="148"/>
      <c r="G7" s="148"/>
      <c r="H7" s="148"/>
      <c r="I7" s="141"/>
      <c r="L7" s="21"/>
    </row>
    <row r="8" hidden="1" s="1" customFormat="1" ht="12" customHeight="1">
      <c r="B8" s="21"/>
      <c r="D8" s="148" t="s">
        <v>140</v>
      </c>
      <c r="I8" s="141"/>
      <c r="L8" s="21"/>
    </row>
    <row r="9" hidden="1" s="2" customFormat="1" ht="16.5" customHeight="1">
      <c r="A9" s="40"/>
      <c r="B9" s="46"/>
      <c r="C9" s="40"/>
      <c r="D9" s="40"/>
      <c r="E9" s="149" t="s">
        <v>511</v>
      </c>
      <c r="F9" s="40"/>
      <c r="G9" s="40"/>
      <c r="H9" s="40"/>
      <c r="I9" s="150"/>
      <c r="J9" s="40"/>
      <c r="K9" s="40"/>
      <c r="L9" s="151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hidden="1" s="2" customFormat="1" ht="12" customHeight="1">
      <c r="A10" s="40"/>
      <c r="B10" s="46"/>
      <c r="C10" s="40"/>
      <c r="D10" s="148" t="s">
        <v>142</v>
      </c>
      <c r="E10" s="40"/>
      <c r="F10" s="40"/>
      <c r="G10" s="40"/>
      <c r="H10" s="40"/>
      <c r="I10" s="150"/>
      <c r="J10" s="40"/>
      <c r="K10" s="40"/>
      <c r="L10" s="151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hidden="1" s="2" customFormat="1" ht="16.5" customHeight="1">
      <c r="A11" s="40"/>
      <c r="B11" s="46"/>
      <c r="C11" s="40"/>
      <c r="D11" s="40"/>
      <c r="E11" s="152" t="s">
        <v>512</v>
      </c>
      <c r="F11" s="40"/>
      <c r="G11" s="40"/>
      <c r="H11" s="40"/>
      <c r="I11" s="150"/>
      <c r="J11" s="40"/>
      <c r="K11" s="40"/>
      <c r="L11" s="151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hidden="1" s="2" customFormat="1">
      <c r="A12" s="40"/>
      <c r="B12" s="46"/>
      <c r="C12" s="40"/>
      <c r="D12" s="40"/>
      <c r="E12" s="40"/>
      <c r="F12" s="40"/>
      <c r="G12" s="40"/>
      <c r="H12" s="40"/>
      <c r="I12" s="150"/>
      <c r="J12" s="40"/>
      <c r="K12" s="40"/>
      <c r="L12" s="151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hidden="1" s="2" customFormat="1" ht="12" customHeight="1">
      <c r="A13" s="40"/>
      <c r="B13" s="46"/>
      <c r="C13" s="40"/>
      <c r="D13" s="148" t="s">
        <v>18</v>
      </c>
      <c r="E13" s="40"/>
      <c r="F13" s="136" t="s">
        <v>39</v>
      </c>
      <c r="G13" s="40"/>
      <c r="H13" s="40"/>
      <c r="I13" s="153" t="s">
        <v>20</v>
      </c>
      <c r="J13" s="136" t="s">
        <v>39</v>
      </c>
      <c r="K13" s="40"/>
      <c r="L13" s="151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hidden="1" s="2" customFormat="1" ht="12" customHeight="1">
      <c r="A14" s="40"/>
      <c r="B14" s="46"/>
      <c r="C14" s="40"/>
      <c r="D14" s="148" t="s">
        <v>22</v>
      </c>
      <c r="E14" s="40"/>
      <c r="F14" s="136" t="s">
        <v>23</v>
      </c>
      <c r="G14" s="40"/>
      <c r="H14" s="40"/>
      <c r="I14" s="153" t="s">
        <v>24</v>
      </c>
      <c r="J14" s="154" t="str">
        <f>'Rekapitulace stavby'!AN8</f>
        <v>21. 4. 2020</v>
      </c>
      <c r="K14" s="40"/>
      <c r="L14" s="151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hidden="1" s="2" customFormat="1" ht="10.8" customHeight="1">
      <c r="A15" s="40"/>
      <c r="B15" s="46"/>
      <c r="C15" s="40"/>
      <c r="D15" s="40"/>
      <c r="E15" s="40"/>
      <c r="F15" s="40"/>
      <c r="G15" s="40"/>
      <c r="H15" s="40"/>
      <c r="I15" s="150"/>
      <c r="J15" s="40"/>
      <c r="K15" s="40"/>
      <c r="L15" s="151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hidden="1" s="2" customFormat="1" ht="12" customHeight="1">
      <c r="A16" s="40"/>
      <c r="B16" s="46"/>
      <c r="C16" s="40"/>
      <c r="D16" s="148" t="s">
        <v>30</v>
      </c>
      <c r="E16" s="40"/>
      <c r="F16" s="40"/>
      <c r="G16" s="40"/>
      <c r="H16" s="40"/>
      <c r="I16" s="153" t="s">
        <v>31</v>
      </c>
      <c r="J16" s="136" t="s">
        <v>32</v>
      </c>
      <c r="K16" s="40"/>
      <c r="L16" s="151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hidden="1" s="2" customFormat="1" ht="18" customHeight="1">
      <c r="A17" s="40"/>
      <c r="B17" s="46"/>
      <c r="C17" s="40"/>
      <c r="D17" s="40"/>
      <c r="E17" s="136" t="s">
        <v>33</v>
      </c>
      <c r="F17" s="40"/>
      <c r="G17" s="40"/>
      <c r="H17" s="40"/>
      <c r="I17" s="153" t="s">
        <v>34</v>
      </c>
      <c r="J17" s="136" t="s">
        <v>35</v>
      </c>
      <c r="K17" s="40"/>
      <c r="L17" s="151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hidden="1" s="2" customFormat="1" ht="6.96" customHeight="1">
      <c r="A18" s="40"/>
      <c r="B18" s="46"/>
      <c r="C18" s="40"/>
      <c r="D18" s="40"/>
      <c r="E18" s="40"/>
      <c r="F18" s="40"/>
      <c r="G18" s="40"/>
      <c r="H18" s="40"/>
      <c r="I18" s="150"/>
      <c r="J18" s="40"/>
      <c r="K18" s="40"/>
      <c r="L18" s="151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hidden="1" s="2" customFormat="1" ht="12" customHeight="1">
      <c r="A19" s="40"/>
      <c r="B19" s="46"/>
      <c r="C19" s="40"/>
      <c r="D19" s="148" t="s">
        <v>36</v>
      </c>
      <c r="E19" s="40"/>
      <c r="F19" s="40"/>
      <c r="G19" s="40"/>
      <c r="H19" s="40"/>
      <c r="I19" s="153" t="s">
        <v>31</v>
      </c>
      <c r="J19" s="34" t="str">
        <f>'Rekapitulace stavby'!AN13</f>
        <v>Vyplň údaj</v>
      </c>
      <c r="K19" s="40"/>
      <c r="L19" s="151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hidden="1" s="2" customFormat="1" ht="18" customHeight="1">
      <c r="A20" s="40"/>
      <c r="B20" s="46"/>
      <c r="C20" s="40"/>
      <c r="D20" s="40"/>
      <c r="E20" s="34" t="str">
        <f>'Rekapitulace stavby'!E14</f>
        <v>Vyplň údaj</v>
      </c>
      <c r="F20" s="136"/>
      <c r="G20" s="136"/>
      <c r="H20" s="136"/>
      <c r="I20" s="153" t="s">
        <v>34</v>
      </c>
      <c r="J20" s="34" t="str">
        <f>'Rekapitulace stavby'!AN14</f>
        <v>Vyplň údaj</v>
      </c>
      <c r="K20" s="40"/>
      <c r="L20" s="151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hidden="1" s="2" customFormat="1" ht="6.96" customHeight="1">
      <c r="A21" s="40"/>
      <c r="B21" s="46"/>
      <c r="C21" s="40"/>
      <c r="D21" s="40"/>
      <c r="E21" s="40"/>
      <c r="F21" s="40"/>
      <c r="G21" s="40"/>
      <c r="H21" s="40"/>
      <c r="I21" s="150"/>
      <c r="J21" s="40"/>
      <c r="K21" s="40"/>
      <c r="L21" s="151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hidden="1" s="2" customFormat="1" ht="12" customHeight="1">
      <c r="A22" s="40"/>
      <c r="B22" s="46"/>
      <c r="C22" s="40"/>
      <c r="D22" s="148" t="s">
        <v>38</v>
      </c>
      <c r="E22" s="40"/>
      <c r="F22" s="40"/>
      <c r="G22" s="40"/>
      <c r="H22" s="40"/>
      <c r="I22" s="153" t="s">
        <v>31</v>
      </c>
      <c r="J22" s="136" t="str">
        <f>IF('Rekapitulace stavby'!AN16="","",'Rekapitulace stavby'!AN16)</f>
        <v/>
      </c>
      <c r="K22" s="40"/>
      <c r="L22" s="151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hidden="1" s="2" customFormat="1" ht="18" customHeight="1">
      <c r="A23" s="40"/>
      <c r="B23" s="46"/>
      <c r="C23" s="40"/>
      <c r="D23" s="40"/>
      <c r="E23" s="136" t="str">
        <f>IF('Rekapitulace stavby'!E17="","",'Rekapitulace stavby'!E17)</f>
        <v xml:space="preserve"> </v>
      </c>
      <c r="F23" s="40"/>
      <c r="G23" s="40"/>
      <c r="H23" s="40"/>
      <c r="I23" s="153" t="s">
        <v>34</v>
      </c>
      <c r="J23" s="136" t="str">
        <f>IF('Rekapitulace stavby'!AN17="","",'Rekapitulace stavby'!AN17)</f>
        <v/>
      </c>
      <c r="K23" s="40"/>
      <c r="L23" s="151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hidden="1" s="2" customFormat="1" ht="6.96" customHeight="1">
      <c r="A24" s="40"/>
      <c r="B24" s="46"/>
      <c r="C24" s="40"/>
      <c r="D24" s="40"/>
      <c r="E24" s="40"/>
      <c r="F24" s="40"/>
      <c r="G24" s="40"/>
      <c r="H24" s="40"/>
      <c r="I24" s="150"/>
      <c r="J24" s="40"/>
      <c r="K24" s="40"/>
      <c r="L24" s="151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hidden="1" s="2" customFormat="1" ht="12" customHeight="1">
      <c r="A25" s="40"/>
      <c r="B25" s="46"/>
      <c r="C25" s="40"/>
      <c r="D25" s="148" t="s">
        <v>42</v>
      </c>
      <c r="E25" s="40"/>
      <c r="F25" s="40"/>
      <c r="G25" s="40"/>
      <c r="H25" s="40"/>
      <c r="I25" s="153" t="s">
        <v>31</v>
      </c>
      <c r="J25" s="136" t="s">
        <v>39</v>
      </c>
      <c r="K25" s="40"/>
      <c r="L25" s="151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hidden="1" s="2" customFormat="1" ht="18" customHeight="1">
      <c r="A26" s="40"/>
      <c r="B26" s="46"/>
      <c r="C26" s="40"/>
      <c r="D26" s="40"/>
      <c r="E26" s="136" t="s">
        <v>43</v>
      </c>
      <c r="F26" s="40"/>
      <c r="G26" s="40"/>
      <c r="H26" s="40"/>
      <c r="I26" s="153" t="s">
        <v>34</v>
      </c>
      <c r="J26" s="136" t="s">
        <v>39</v>
      </c>
      <c r="K26" s="40"/>
      <c r="L26" s="151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hidden="1" s="2" customFormat="1" ht="6.96" customHeight="1">
      <c r="A27" s="40"/>
      <c r="B27" s="46"/>
      <c r="C27" s="40"/>
      <c r="D27" s="40"/>
      <c r="E27" s="40"/>
      <c r="F27" s="40"/>
      <c r="G27" s="40"/>
      <c r="H27" s="40"/>
      <c r="I27" s="150"/>
      <c r="J27" s="40"/>
      <c r="K27" s="40"/>
      <c r="L27" s="151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hidden="1" s="2" customFormat="1" ht="12" customHeight="1">
      <c r="A28" s="40"/>
      <c r="B28" s="46"/>
      <c r="C28" s="40"/>
      <c r="D28" s="148" t="s">
        <v>44</v>
      </c>
      <c r="E28" s="40"/>
      <c r="F28" s="40"/>
      <c r="G28" s="40"/>
      <c r="H28" s="40"/>
      <c r="I28" s="150"/>
      <c r="J28" s="40"/>
      <c r="K28" s="40"/>
      <c r="L28" s="151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hidden="1" s="8" customFormat="1" ht="83.25" customHeight="1">
      <c r="A29" s="155"/>
      <c r="B29" s="156"/>
      <c r="C29" s="155"/>
      <c r="D29" s="155"/>
      <c r="E29" s="157" t="s">
        <v>45</v>
      </c>
      <c r="F29" s="157"/>
      <c r="G29" s="157"/>
      <c r="H29" s="157"/>
      <c r="I29" s="158"/>
      <c r="J29" s="155"/>
      <c r="K29" s="155"/>
      <c r="L29" s="159"/>
      <c r="S29" s="155"/>
      <c r="T29" s="155"/>
      <c r="U29" s="155"/>
      <c r="V29" s="155"/>
      <c r="W29" s="155"/>
      <c r="X29" s="155"/>
      <c r="Y29" s="155"/>
      <c r="Z29" s="155"/>
      <c r="AA29" s="155"/>
      <c r="AB29" s="155"/>
      <c r="AC29" s="155"/>
      <c r="AD29" s="155"/>
      <c r="AE29" s="155"/>
    </row>
    <row r="30" hidden="1" s="2" customFormat="1" ht="6.96" customHeight="1">
      <c r="A30" s="40"/>
      <c r="B30" s="46"/>
      <c r="C30" s="40"/>
      <c r="D30" s="40"/>
      <c r="E30" s="40"/>
      <c r="F30" s="40"/>
      <c r="G30" s="40"/>
      <c r="H30" s="40"/>
      <c r="I30" s="150"/>
      <c r="J30" s="40"/>
      <c r="K30" s="40"/>
      <c r="L30" s="151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hidden="1" s="2" customFormat="1" ht="6.96" customHeight="1">
      <c r="A31" s="40"/>
      <c r="B31" s="46"/>
      <c r="C31" s="40"/>
      <c r="D31" s="160"/>
      <c r="E31" s="160"/>
      <c r="F31" s="160"/>
      <c r="G31" s="160"/>
      <c r="H31" s="160"/>
      <c r="I31" s="161"/>
      <c r="J31" s="160"/>
      <c r="K31" s="160"/>
      <c r="L31" s="151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hidden="1" s="2" customFormat="1" ht="25.44" customHeight="1">
      <c r="A32" s="40"/>
      <c r="B32" s="46"/>
      <c r="C32" s="40"/>
      <c r="D32" s="162" t="s">
        <v>46</v>
      </c>
      <c r="E32" s="40"/>
      <c r="F32" s="40"/>
      <c r="G32" s="40"/>
      <c r="H32" s="40"/>
      <c r="I32" s="150"/>
      <c r="J32" s="163">
        <f>ROUND(J92, 2)</f>
        <v>0</v>
      </c>
      <c r="K32" s="40"/>
      <c r="L32" s="151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hidden="1" s="2" customFormat="1" ht="6.96" customHeight="1">
      <c r="A33" s="40"/>
      <c r="B33" s="46"/>
      <c r="C33" s="40"/>
      <c r="D33" s="160"/>
      <c r="E33" s="160"/>
      <c r="F33" s="160"/>
      <c r="G33" s="160"/>
      <c r="H33" s="160"/>
      <c r="I33" s="161"/>
      <c r="J33" s="160"/>
      <c r="K33" s="160"/>
      <c r="L33" s="151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hidden="1" s="2" customFormat="1" ht="14.4" customHeight="1">
      <c r="A34" s="40"/>
      <c r="B34" s="46"/>
      <c r="C34" s="40"/>
      <c r="D34" s="40"/>
      <c r="E34" s="40"/>
      <c r="F34" s="164" t="s">
        <v>48</v>
      </c>
      <c r="G34" s="40"/>
      <c r="H34" s="40"/>
      <c r="I34" s="165" t="s">
        <v>47</v>
      </c>
      <c r="J34" s="164" t="s">
        <v>49</v>
      </c>
      <c r="K34" s="40"/>
      <c r="L34" s="151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166" t="s">
        <v>50</v>
      </c>
      <c r="E35" s="148" t="s">
        <v>51</v>
      </c>
      <c r="F35" s="167">
        <f>ROUND((SUM(BE92:BE180)),  2)</f>
        <v>0</v>
      </c>
      <c r="G35" s="40"/>
      <c r="H35" s="40"/>
      <c r="I35" s="168">
        <v>0.20999999999999999</v>
      </c>
      <c r="J35" s="167">
        <f>ROUND(((SUM(BE92:BE180))*I35),  2)</f>
        <v>0</v>
      </c>
      <c r="K35" s="40"/>
      <c r="L35" s="151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48" t="s">
        <v>52</v>
      </c>
      <c r="F36" s="167">
        <f>ROUND((SUM(BF92:BF180)),  2)</f>
        <v>0</v>
      </c>
      <c r="G36" s="40"/>
      <c r="H36" s="40"/>
      <c r="I36" s="168">
        <v>0.14999999999999999</v>
      </c>
      <c r="J36" s="167">
        <f>ROUND(((SUM(BF92:BF180))*I36),  2)</f>
        <v>0</v>
      </c>
      <c r="K36" s="40"/>
      <c r="L36" s="151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148" t="s">
        <v>50</v>
      </c>
      <c r="E37" s="148" t="s">
        <v>53</v>
      </c>
      <c r="F37" s="167">
        <f>ROUND((SUM(BG92:BG180)),  2)</f>
        <v>0</v>
      </c>
      <c r="G37" s="40"/>
      <c r="H37" s="40"/>
      <c r="I37" s="168">
        <v>0.20999999999999999</v>
      </c>
      <c r="J37" s="167">
        <f>0</f>
        <v>0</v>
      </c>
      <c r="K37" s="40"/>
      <c r="L37" s="151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hidden="1" s="2" customFormat="1" ht="14.4" customHeight="1">
      <c r="A38" s="40"/>
      <c r="B38" s="46"/>
      <c r="C38" s="40"/>
      <c r="D38" s="40"/>
      <c r="E38" s="148" t="s">
        <v>54</v>
      </c>
      <c r="F38" s="167">
        <f>ROUND((SUM(BH92:BH180)),  2)</f>
        <v>0</v>
      </c>
      <c r="G38" s="40"/>
      <c r="H38" s="40"/>
      <c r="I38" s="168">
        <v>0.14999999999999999</v>
      </c>
      <c r="J38" s="167">
        <f>0</f>
        <v>0</v>
      </c>
      <c r="K38" s="40"/>
      <c r="L38" s="151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8" t="s">
        <v>55</v>
      </c>
      <c r="F39" s="167">
        <f>ROUND((SUM(BI92:BI180)),  2)</f>
        <v>0</v>
      </c>
      <c r="G39" s="40"/>
      <c r="H39" s="40"/>
      <c r="I39" s="168">
        <v>0</v>
      </c>
      <c r="J39" s="167">
        <f>0</f>
        <v>0</v>
      </c>
      <c r="K39" s="40"/>
      <c r="L39" s="151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hidden="1" s="2" customFormat="1" ht="6.96" customHeight="1">
      <c r="A40" s="40"/>
      <c r="B40" s="46"/>
      <c r="C40" s="40"/>
      <c r="D40" s="40"/>
      <c r="E40" s="40"/>
      <c r="F40" s="40"/>
      <c r="G40" s="40"/>
      <c r="H40" s="40"/>
      <c r="I40" s="150"/>
      <c r="J40" s="40"/>
      <c r="K40" s="40"/>
      <c r="L40" s="151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hidden="1" s="2" customFormat="1" ht="25.44" customHeight="1">
      <c r="A41" s="40"/>
      <c r="B41" s="46"/>
      <c r="C41" s="169"/>
      <c r="D41" s="170" t="s">
        <v>56</v>
      </c>
      <c r="E41" s="171"/>
      <c r="F41" s="171"/>
      <c r="G41" s="172" t="s">
        <v>57</v>
      </c>
      <c r="H41" s="173" t="s">
        <v>58</v>
      </c>
      <c r="I41" s="174"/>
      <c r="J41" s="175">
        <f>SUM(J32:J39)</f>
        <v>0</v>
      </c>
      <c r="K41" s="176"/>
      <c r="L41" s="151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hidden="1" s="2" customFormat="1" ht="14.4" customHeight="1">
      <c r="A42" s="40"/>
      <c r="B42" s="177"/>
      <c r="C42" s="178"/>
      <c r="D42" s="178"/>
      <c r="E42" s="178"/>
      <c r="F42" s="178"/>
      <c r="G42" s="178"/>
      <c r="H42" s="178"/>
      <c r="I42" s="179"/>
      <c r="J42" s="178"/>
      <c r="K42" s="178"/>
      <c r="L42" s="151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3" hidden="1"/>
    <row r="44" hidden="1"/>
    <row r="45" hidden="1"/>
    <row r="46" hidden="1" s="2" customFormat="1" ht="6.96" customHeight="1">
      <c r="A46" s="40"/>
      <c r="B46" s="180"/>
      <c r="C46" s="181"/>
      <c r="D46" s="181"/>
      <c r="E46" s="181"/>
      <c r="F46" s="181"/>
      <c r="G46" s="181"/>
      <c r="H46" s="181"/>
      <c r="I46" s="182"/>
      <c r="J46" s="181"/>
      <c r="K46" s="181"/>
      <c r="L46" s="151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hidden="1" s="2" customFormat="1" ht="24.96" customHeight="1">
      <c r="A47" s="40"/>
      <c r="B47" s="41"/>
      <c r="C47" s="24" t="s">
        <v>144</v>
      </c>
      <c r="D47" s="42"/>
      <c r="E47" s="42"/>
      <c r="F47" s="42"/>
      <c r="G47" s="42"/>
      <c r="H47" s="42"/>
      <c r="I47" s="150"/>
      <c r="J47" s="42"/>
      <c r="K47" s="42"/>
      <c r="L47" s="151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hidden="1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150"/>
      <c r="J48" s="42"/>
      <c r="K48" s="42"/>
      <c r="L48" s="151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hidden="1" s="2" customFormat="1" ht="12" customHeight="1">
      <c r="A49" s="40"/>
      <c r="B49" s="41"/>
      <c r="C49" s="33" t="s">
        <v>16</v>
      </c>
      <c r="D49" s="42"/>
      <c r="E49" s="42"/>
      <c r="F49" s="42"/>
      <c r="G49" s="42"/>
      <c r="H49" s="42"/>
      <c r="I49" s="150"/>
      <c r="J49" s="42"/>
      <c r="K49" s="42"/>
      <c r="L49" s="151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hidden="1" s="2" customFormat="1" ht="16.5" customHeight="1">
      <c r="A50" s="40"/>
      <c r="B50" s="41"/>
      <c r="C50" s="42"/>
      <c r="D50" s="42"/>
      <c r="E50" s="183" t="str">
        <f>E7</f>
        <v>Oprava odvodnění v žst. Kadaň Prunéřov</v>
      </c>
      <c r="F50" s="33"/>
      <c r="G50" s="33"/>
      <c r="H50" s="33"/>
      <c r="I50" s="150"/>
      <c r="J50" s="42"/>
      <c r="K50" s="42"/>
      <c r="L50" s="151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hidden="1" s="1" customFormat="1" ht="12" customHeight="1">
      <c r="B51" s="22"/>
      <c r="C51" s="33" t="s">
        <v>140</v>
      </c>
      <c r="D51" s="23"/>
      <c r="E51" s="23"/>
      <c r="F51" s="23"/>
      <c r="G51" s="23"/>
      <c r="H51" s="23"/>
      <c r="I51" s="141"/>
      <c r="J51" s="23"/>
      <c r="K51" s="23"/>
      <c r="L51" s="21"/>
    </row>
    <row r="52" hidden="1" s="2" customFormat="1" ht="16.5" customHeight="1">
      <c r="A52" s="40"/>
      <c r="B52" s="41"/>
      <c r="C52" s="42"/>
      <c r="D52" s="42"/>
      <c r="E52" s="183" t="s">
        <v>511</v>
      </c>
      <c r="F52" s="42"/>
      <c r="G52" s="42"/>
      <c r="H52" s="42"/>
      <c r="I52" s="150"/>
      <c r="J52" s="42"/>
      <c r="K52" s="42"/>
      <c r="L52" s="151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hidden="1" s="2" customFormat="1" ht="12" customHeight="1">
      <c r="A53" s="40"/>
      <c r="B53" s="41"/>
      <c r="C53" s="33" t="s">
        <v>142</v>
      </c>
      <c r="D53" s="42"/>
      <c r="E53" s="42"/>
      <c r="F53" s="42"/>
      <c r="G53" s="42"/>
      <c r="H53" s="42"/>
      <c r="I53" s="150"/>
      <c r="J53" s="42"/>
      <c r="K53" s="42"/>
      <c r="L53" s="151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hidden="1" s="2" customFormat="1" ht="16.5" customHeight="1">
      <c r="A54" s="40"/>
      <c r="B54" s="41"/>
      <c r="C54" s="42"/>
      <c r="D54" s="42"/>
      <c r="E54" s="72" t="str">
        <f>E11</f>
        <v>Č51 - Kadaň - Kadaň-Prunéřov km 30,712 - km 30,842</v>
      </c>
      <c r="F54" s="42"/>
      <c r="G54" s="42"/>
      <c r="H54" s="42"/>
      <c r="I54" s="150"/>
      <c r="J54" s="42"/>
      <c r="K54" s="42"/>
      <c r="L54" s="151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hidden="1" s="2" customFormat="1" ht="6.96" customHeight="1">
      <c r="A55" s="40"/>
      <c r="B55" s="41"/>
      <c r="C55" s="42"/>
      <c r="D55" s="42"/>
      <c r="E55" s="42"/>
      <c r="F55" s="42"/>
      <c r="G55" s="42"/>
      <c r="H55" s="42"/>
      <c r="I55" s="150"/>
      <c r="J55" s="42"/>
      <c r="K55" s="42"/>
      <c r="L55" s="151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hidden="1" s="2" customFormat="1" ht="12" customHeight="1">
      <c r="A56" s="40"/>
      <c r="B56" s="41"/>
      <c r="C56" s="33" t="s">
        <v>22</v>
      </c>
      <c r="D56" s="42"/>
      <c r="E56" s="42"/>
      <c r="F56" s="28" t="str">
        <f>F14</f>
        <v>TO Kadaň</v>
      </c>
      <c r="G56" s="42"/>
      <c r="H56" s="42"/>
      <c r="I56" s="153" t="s">
        <v>24</v>
      </c>
      <c r="J56" s="75" t="str">
        <f>IF(J14="","",J14)</f>
        <v>21. 4. 2020</v>
      </c>
      <c r="K56" s="42"/>
      <c r="L56" s="151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hidden="1" s="2" customFormat="1" ht="6.96" customHeight="1">
      <c r="A57" s="40"/>
      <c r="B57" s="41"/>
      <c r="C57" s="42"/>
      <c r="D57" s="42"/>
      <c r="E57" s="42"/>
      <c r="F57" s="42"/>
      <c r="G57" s="42"/>
      <c r="H57" s="42"/>
      <c r="I57" s="150"/>
      <c r="J57" s="42"/>
      <c r="K57" s="42"/>
      <c r="L57" s="151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hidden="1" s="2" customFormat="1" ht="15.15" customHeight="1">
      <c r="A58" s="40"/>
      <c r="B58" s="41"/>
      <c r="C58" s="33" t="s">
        <v>30</v>
      </c>
      <c r="D58" s="42"/>
      <c r="E58" s="42"/>
      <c r="F58" s="28" t="str">
        <f>E17</f>
        <v>Správa železnic s.o., OŘ UNL, ST Most</v>
      </c>
      <c r="G58" s="42"/>
      <c r="H58" s="42"/>
      <c r="I58" s="153" t="s">
        <v>38</v>
      </c>
      <c r="J58" s="38" t="str">
        <f>E23</f>
        <v xml:space="preserve"> </v>
      </c>
      <c r="K58" s="42"/>
      <c r="L58" s="151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hidden="1" s="2" customFormat="1" ht="40.05" customHeight="1">
      <c r="A59" s="40"/>
      <c r="B59" s="41"/>
      <c r="C59" s="33" t="s">
        <v>36</v>
      </c>
      <c r="D59" s="42"/>
      <c r="E59" s="42"/>
      <c r="F59" s="28" t="str">
        <f>IF(E20="","",E20)</f>
        <v>Vyplň údaj</v>
      </c>
      <c r="G59" s="42"/>
      <c r="H59" s="42"/>
      <c r="I59" s="153" t="s">
        <v>42</v>
      </c>
      <c r="J59" s="38" t="str">
        <f>E26</f>
        <v>Ing. Horák Jiří, horak@szdc.cz, +420 602155923</v>
      </c>
      <c r="K59" s="42"/>
      <c r="L59" s="151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hidden="1" s="2" customFormat="1" ht="10.32" customHeight="1">
      <c r="A60" s="40"/>
      <c r="B60" s="41"/>
      <c r="C60" s="42"/>
      <c r="D60" s="42"/>
      <c r="E60" s="42"/>
      <c r="F60" s="42"/>
      <c r="G60" s="42"/>
      <c r="H60" s="42"/>
      <c r="I60" s="150"/>
      <c r="J60" s="42"/>
      <c r="K60" s="42"/>
      <c r="L60" s="151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hidden="1" s="2" customFormat="1" ht="29.28" customHeight="1">
      <c r="A61" s="40"/>
      <c r="B61" s="41"/>
      <c r="C61" s="184" t="s">
        <v>145</v>
      </c>
      <c r="D61" s="185"/>
      <c r="E61" s="185"/>
      <c r="F61" s="185"/>
      <c r="G61" s="185"/>
      <c r="H61" s="185"/>
      <c r="I61" s="186"/>
      <c r="J61" s="187" t="s">
        <v>146</v>
      </c>
      <c r="K61" s="185"/>
      <c r="L61" s="151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hidden="1" s="2" customFormat="1" ht="10.32" customHeight="1">
      <c r="A62" s="40"/>
      <c r="B62" s="41"/>
      <c r="C62" s="42"/>
      <c r="D62" s="42"/>
      <c r="E62" s="42"/>
      <c r="F62" s="42"/>
      <c r="G62" s="42"/>
      <c r="H62" s="42"/>
      <c r="I62" s="150"/>
      <c r="J62" s="42"/>
      <c r="K62" s="42"/>
      <c r="L62" s="151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hidden="1" s="2" customFormat="1" ht="22.8" customHeight="1">
      <c r="A63" s="40"/>
      <c r="B63" s="41"/>
      <c r="C63" s="188" t="s">
        <v>78</v>
      </c>
      <c r="D63" s="42"/>
      <c r="E63" s="42"/>
      <c r="F63" s="42"/>
      <c r="G63" s="42"/>
      <c r="H63" s="42"/>
      <c r="I63" s="150"/>
      <c r="J63" s="105">
        <f>J92</f>
        <v>0</v>
      </c>
      <c r="K63" s="42"/>
      <c r="L63" s="151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  <c r="AU63" s="18" t="s">
        <v>147</v>
      </c>
    </row>
    <row r="64" hidden="1" s="9" customFormat="1" ht="24.96" customHeight="1">
      <c r="A64" s="9"/>
      <c r="B64" s="189"/>
      <c r="C64" s="190"/>
      <c r="D64" s="191" t="s">
        <v>148</v>
      </c>
      <c r="E64" s="192"/>
      <c r="F64" s="192"/>
      <c r="G64" s="192"/>
      <c r="H64" s="192"/>
      <c r="I64" s="193"/>
      <c r="J64" s="194">
        <f>J93</f>
        <v>0</v>
      </c>
      <c r="K64" s="190"/>
      <c r="L64" s="195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hidden="1" s="10" customFormat="1" ht="19.92" customHeight="1">
      <c r="A65" s="10"/>
      <c r="B65" s="196"/>
      <c r="C65" s="128"/>
      <c r="D65" s="197" t="s">
        <v>313</v>
      </c>
      <c r="E65" s="198"/>
      <c r="F65" s="198"/>
      <c r="G65" s="198"/>
      <c r="H65" s="198"/>
      <c r="I65" s="199"/>
      <c r="J65" s="200">
        <f>J94</f>
        <v>0</v>
      </c>
      <c r="K65" s="128"/>
      <c r="L65" s="201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hidden="1" s="10" customFormat="1" ht="19.92" customHeight="1">
      <c r="A66" s="10"/>
      <c r="B66" s="196"/>
      <c r="C66" s="128"/>
      <c r="D66" s="197" t="s">
        <v>513</v>
      </c>
      <c r="E66" s="198"/>
      <c r="F66" s="198"/>
      <c r="G66" s="198"/>
      <c r="H66" s="198"/>
      <c r="I66" s="199"/>
      <c r="J66" s="200">
        <f>J123</f>
        <v>0</v>
      </c>
      <c r="K66" s="128"/>
      <c r="L66" s="201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hidden="1" s="10" customFormat="1" ht="19.92" customHeight="1">
      <c r="A67" s="10"/>
      <c r="B67" s="196"/>
      <c r="C67" s="128"/>
      <c r="D67" s="197" t="s">
        <v>446</v>
      </c>
      <c r="E67" s="198"/>
      <c r="F67" s="198"/>
      <c r="G67" s="198"/>
      <c r="H67" s="198"/>
      <c r="I67" s="199"/>
      <c r="J67" s="200">
        <f>J139</f>
        <v>0</v>
      </c>
      <c r="K67" s="128"/>
      <c r="L67" s="201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hidden="1" s="10" customFormat="1" ht="19.92" customHeight="1">
      <c r="A68" s="10"/>
      <c r="B68" s="196"/>
      <c r="C68" s="128"/>
      <c r="D68" s="197" t="s">
        <v>149</v>
      </c>
      <c r="E68" s="198"/>
      <c r="F68" s="198"/>
      <c r="G68" s="198"/>
      <c r="H68" s="198"/>
      <c r="I68" s="199"/>
      <c r="J68" s="200">
        <f>J145</f>
        <v>0</v>
      </c>
      <c r="K68" s="128"/>
      <c r="L68" s="201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hidden="1" s="10" customFormat="1" ht="19.92" customHeight="1">
      <c r="A69" s="10"/>
      <c r="B69" s="196"/>
      <c r="C69" s="128"/>
      <c r="D69" s="197" t="s">
        <v>315</v>
      </c>
      <c r="E69" s="198"/>
      <c r="F69" s="198"/>
      <c r="G69" s="198"/>
      <c r="H69" s="198"/>
      <c r="I69" s="199"/>
      <c r="J69" s="200">
        <f>J161</f>
        <v>0</v>
      </c>
      <c r="K69" s="128"/>
      <c r="L69" s="201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hidden="1" s="9" customFormat="1" ht="24.96" customHeight="1">
      <c r="A70" s="9"/>
      <c r="B70" s="189"/>
      <c r="C70" s="190"/>
      <c r="D70" s="191" t="s">
        <v>150</v>
      </c>
      <c r="E70" s="192"/>
      <c r="F70" s="192"/>
      <c r="G70" s="192"/>
      <c r="H70" s="192"/>
      <c r="I70" s="193"/>
      <c r="J70" s="194">
        <f>J165</f>
        <v>0</v>
      </c>
      <c r="K70" s="190"/>
      <c r="L70" s="195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</row>
    <row r="71" hidden="1" s="2" customFormat="1" ht="21.84" customHeight="1">
      <c r="A71" s="40"/>
      <c r="B71" s="41"/>
      <c r="C71" s="42"/>
      <c r="D71" s="42"/>
      <c r="E71" s="42"/>
      <c r="F71" s="42"/>
      <c r="G71" s="42"/>
      <c r="H71" s="42"/>
      <c r="I71" s="150"/>
      <c r="J71" s="42"/>
      <c r="K71" s="42"/>
      <c r="L71" s="151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hidden="1" s="2" customFormat="1" ht="6.96" customHeight="1">
      <c r="A72" s="40"/>
      <c r="B72" s="62"/>
      <c r="C72" s="63"/>
      <c r="D72" s="63"/>
      <c r="E72" s="63"/>
      <c r="F72" s="63"/>
      <c r="G72" s="63"/>
      <c r="H72" s="63"/>
      <c r="I72" s="179"/>
      <c r="J72" s="63"/>
      <c r="K72" s="63"/>
      <c r="L72" s="151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hidden="1"/>
    <row r="74" hidden="1"/>
    <row r="75" hidden="1"/>
    <row r="76" s="2" customFormat="1" ht="6.96" customHeight="1">
      <c r="A76" s="40"/>
      <c r="B76" s="64"/>
      <c r="C76" s="65"/>
      <c r="D76" s="65"/>
      <c r="E76" s="65"/>
      <c r="F76" s="65"/>
      <c r="G76" s="65"/>
      <c r="H76" s="65"/>
      <c r="I76" s="182"/>
      <c r="J76" s="65"/>
      <c r="K76" s="65"/>
      <c r="L76" s="151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24.96" customHeight="1">
      <c r="A77" s="40"/>
      <c r="B77" s="41"/>
      <c r="C77" s="24" t="s">
        <v>151</v>
      </c>
      <c r="D77" s="42"/>
      <c r="E77" s="42"/>
      <c r="F77" s="42"/>
      <c r="G77" s="42"/>
      <c r="H77" s="42"/>
      <c r="I77" s="150"/>
      <c r="J77" s="42"/>
      <c r="K77" s="42"/>
      <c r="L77" s="151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6.96" customHeight="1">
      <c r="A78" s="40"/>
      <c r="B78" s="41"/>
      <c r="C78" s="42"/>
      <c r="D78" s="42"/>
      <c r="E78" s="42"/>
      <c r="F78" s="42"/>
      <c r="G78" s="42"/>
      <c r="H78" s="42"/>
      <c r="I78" s="150"/>
      <c r="J78" s="42"/>
      <c r="K78" s="42"/>
      <c r="L78" s="151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2" customHeight="1">
      <c r="A79" s="40"/>
      <c r="B79" s="41"/>
      <c r="C79" s="33" t="s">
        <v>16</v>
      </c>
      <c r="D79" s="42"/>
      <c r="E79" s="42"/>
      <c r="F79" s="42"/>
      <c r="G79" s="42"/>
      <c r="H79" s="42"/>
      <c r="I79" s="150"/>
      <c r="J79" s="42"/>
      <c r="K79" s="42"/>
      <c r="L79" s="151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6.5" customHeight="1">
      <c r="A80" s="40"/>
      <c r="B80" s="41"/>
      <c r="C80" s="42"/>
      <c r="D80" s="42"/>
      <c r="E80" s="183" t="str">
        <f>E7</f>
        <v>Oprava odvodnění v žst. Kadaň Prunéřov</v>
      </c>
      <c r="F80" s="33"/>
      <c r="G80" s="33"/>
      <c r="H80" s="33"/>
      <c r="I80" s="150"/>
      <c r="J80" s="42"/>
      <c r="K80" s="42"/>
      <c r="L80" s="151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1" customFormat="1" ht="12" customHeight="1">
      <c r="B81" s="22"/>
      <c r="C81" s="33" t="s">
        <v>140</v>
      </c>
      <c r="D81" s="23"/>
      <c r="E81" s="23"/>
      <c r="F81" s="23"/>
      <c r="G81" s="23"/>
      <c r="H81" s="23"/>
      <c r="I81" s="141"/>
      <c r="J81" s="23"/>
      <c r="K81" s="23"/>
      <c r="L81" s="21"/>
    </row>
    <row r="82" s="2" customFormat="1" ht="16.5" customHeight="1">
      <c r="A82" s="40"/>
      <c r="B82" s="41"/>
      <c r="C82" s="42"/>
      <c r="D82" s="42"/>
      <c r="E82" s="183" t="s">
        <v>511</v>
      </c>
      <c r="F82" s="42"/>
      <c r="G82" s="42"/>
      <c r="H82" s="42"/>
      <c r="I82" s="150"/>
      <c r="J82" s="42"/>
      <c r="K82" s="42"/>
      <c r="L82" s="151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2" customHeight="1">
      <c r="A83" s="40"/>
      <c r="B83" s="41"/>
      <c r="C83" s="33" t="s">
        <v>142</v>
      </c>
      <c r="D83" s="42"/>
      <c r="E83" s="42"/>
      <c r="F83" s="42"/>
      <c r="G83" s="42"/>
      <c r="H83" s="42"/>
      <c r="I83" s="150"/>
      <c r="J83" s="42"/>
      <c r="K83" s="42"/>
      <c r="L83" s="151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6.5" customHeight="1">
      <c r="A84" s="40"/>
      <c r="B84" s="41"/>
      <c r="C84" s="42"/>
      <c r="D84" s="42"/>
      <c r="E84" s="72" t="str">
        <f>E11</f>
        <v>Č51 - Kadaň - Kadaň-Prunéřov km 30,712 - km 30,842</v>
      </c>
      <c r="F84" s="42"/>
      <c r="G84" s="42"/>
      <c r="H84" s="42"/>
      <c r="I84" s="150"/>
      <c r="J84" s="42"/>
      <c r="K84" s="42"/>
      <c r="L84" s="151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6.96" customHeight="1">
      <c r="A85" s="40"/>
      <c r="B85" s="41"/>
      <c r="C85" s="42"/>
      <c r="D85" s="42"/>
      <c r="E85" s="42"/>
      <c r="F85" s="42"/>
      <c r="G85" s="42"/>
      <c r="H85" s="42"/>
      <c r="I85" s="150"/>
      <c r="J85" s="42"/>
      <c r="K85" s="42"/>
      <c r="L85" s="151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12" customHeight="1">
      <c r="A86" s="40"/>
      <c r="B86" s="41"/>
      <c r="C86" s="33" t="s">
        <v>22</v>
      </c>
      <c r="D86" s="42"/>
      <c r="E86" s="42"/>
      <c r="F86" s="28" t="str">
        <f>F14</f>
        <v>TO Kadaň</v>
      </c>
      <c r="G86" s="42"/>
      <c r="H86" s="42"/>
      <c r="I86" s="153" t="s">
        <v>24</v>
      </c>
      <c r="J86" s="75" t="str">
        <f>IF(J14="","",J14)</f>
        <v>21. 4. 2020</v>
      </c>
      <c r="K86" s="42"/>
      <c r="L86" s="151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6.96" customHeight="1">
      <c r="A87" s="40"/>
      <c r="B87" s="41"/>
      <c r="C87" s="42"/>
      <c r="D87" s="42"/>
      <c r="E87" s="42"/>
      <c r="F87" s="42"/>
      <c r="G87" s="42"/>
      <c r="H87" s="42"/>
      <c r="I87" s="150"/>
      <c r="J87" s="42"/>
      <c r="K87" s="42"/>
      <c r="L87" s="151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15.15" customHeight="1">
      <c r="A88" s="40"/>
      <c r="B88" s="41"/>
      <c r="C88" s="33" t="s">
        <v>30</v>
      </c>
      <c r="D88" s="42"/>
      <c r="E88" s="42"/>
      <c r="F88" s="28" t="str">
        <f>E17</f>
        <v>Správa železnic s.o., OŘ UNL, ST Most</v>
      </c>
      <c r="G88" s="42"/>
      <c r="H88" s="42"/>
      <c r="I88" s="153" t="s">
        <v>38</v>
      </c>
      <c r="J88" s="38" t="str">
        <f>E23</f>
        <v xml:space="preserve"> </v>
      </c>
      <c r="K88" s="42"/>
      <c r="L88" s="151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40.05" customHeight="1">
      <c r="A89" s="40"/>
      <c r="B89" s="41"/>
      <c r="C89" s="33" t="s">
        <v>36</v>
      </c>
      <c r="D89" s="42"/>
      <c r="E89" s="42"/>
      <c r="F89" s="28" t="str">
        <f>IF(E20="","",E20)</f>
        <v>Vyplň údaj</v>
      </c>
      <c r="G89" s="42"/>
      <c r="H89" s="42"/>
      <c r="I89" s="153" t="s">
        <v>42</v>
      </c>
      <c r="J89" s="38" t="str">
        <f>E26</f>
        <v>Ing. Horák Jiří, horak@szdc.cz, +420 602155923</v>
      </c>
      <c r="K89" s="42"/>
      <c r="L89" s="151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2" customFormat="1" ht="10.32" customHeight="1">
      <c r="A90" s="40"/>
      <c r="B90" s="41"/>
      <c r="C90" s="42"/>
      <c r="D90" s="42"/>
      <c r="E90" s="42"/>
      <c r="F90" s="42"/>
      <c r="G90" s="42"/>
      <c r="H90" s="42"/>
      <c r="I90" s="150"/>
      <c r="J90" s="42"/>
      <c r="K90" s="42"/>
      <c r="L90" s="151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11" customFormat="1" ht="29.28" customHeight="1">
      <c r="A91" s="202"/>
      <c r="B91" s="203"/>
      <c r="C91" s="204" t="s">
        <v>152</v>
      </c>
      <c r="D91" s="205" t="s">
        <v>65</v>
      </c>
      <c r="E91" s="205" t="s">
        <v>61</v>
      </c>
      <c r="F91" s="205" t="s">
        <v>62</v>
      </c>
      <c r="G91" s="205" t="s">
        <v>153</v>
      </c>
      <c r="H91" s="205" t="s">
        <v>154</v>
      </c>
      <c r="I91" s="206" t="s">
        <v>155</v>
      </c>
      <c r="J91" s="205" t="s">
        <v>146</v>
      </c>
      <c r="K91" s="207" t="s">
        <v>156</v>
      </c>
      <c r="L91" s="208"/>
      <c r="M91" s="95" t="s">
        <v>39</v>
      </c>
      <c r="N91" s="96" t="s">
        <v>50</v>
      </c>
      <c r="O91" s="96" t="s">
        <v>157</v>
      </c>
      <c r="P91" s="96" t="s">
        <v>158</v>
      </c>
      <c r="Q91" s="96" t="s">
        <v>159</v>
      </c>
      <c r="R91" s="96" t="s">
        <v>160</v>
      </c>
      <c r="S91" s="96" t="s">
        <v>161</v>
      </c>
      <c r="T91" s="97" t="s">
        <v>162</v>
      </c>
      <c r="U91" s="202"/>
      <c r="V91" s="202"/>
      <c r="W91" s="202"/>
      <c r="X91" s="202"/>
      <c r="Y91" s="202"/>
      <c r="Z91" s="202"/>
      <c r="AA91" s="202"/>
      <c r="AB91" s="202"/>
      <c r="AC91" s="202"/>
      <c r="AD91" s="202"/>
      <c r="AE91" s="202"/>
    </row>
    <row r="92" s="2" customFormat="1" ht="22.8" customHeight="1">
      <c r="A92" s="40"/>
      <c r="B92" s="41"/>
      <c r="C92" s="102" t="s">
        <v>163</v>
      </c>
      <c r="D92" s="42"/>
      <c r="E92" s="42"/>
      <c r="F92" s="42"/>
      <c r="G92" s="42"/>
      <c r="H92" s="42"/>
      <c r="I92" s="150"/>
      <c r="J92" s="209">
        <f>BK92</f>
        <v>0</v>
      </c>
      <c r="K92" s="42"/>
      <c r="L92" s="46"/>
      <c r="M92" s="98"/>
      <c r="N92" s="210"/>
      <c r="O92" s="99"/>
      <c r="P92" s="211">
        <f>P93+P165</f>
        <v>0</v>
      </c>
      <c r="Q92" s="99"/>
      <c r="R92" s="211">
        <f>R93+R165</f>
        <v>364.13834000000003</v>
      </c>
      <c r="S92" s="99"/>
      <c r="T92" s="212">
        <f>T93+T165</f>
        <v>0</v>
      </c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T92" s="18" t="s">
        <v>79</v>
      </c>
      <c r="AU92" s="18" t="s">
        <v>147</v>
      </c>
      <c r="BK92" s="213">
        <f>BK93+BK165</f>
        <v>0</v>
      </c>
    </row>
    <row r="93" s="12" customFormat="1" ht="25.92" customHeight="1">
      <c r="A93" s="12"/>
      <c r="B93" s="214"/>
      <c r="C93" s="215"/>
      <c r="D93" s="216" t="s">
        <v>79</v>
      </c>
      <c r="E93" s="217" t="s">
        <v>164</v>
      </c>
      <c r="F93" s="217" t="s">
        <v>165</v>
      </c>
      <c r="G93" s="215"/>
      <c r="H93" s="215"/>
      <c r="I93" s="218"/>
      <c r="J93" s="219">
        <f>BK93</f>
        <v>0</v>
      </c>
      <c r="K93" s="215"/>
      <c r="L93" s="220"/>
      <c r="M93" s="221"/>
      <c r="N93" s="222"/>
      <c r="O93" s="222"/>
      <c r="P93" s="223">
        <f>P94+P123+P139+P145+P161</f>
        <v>0</v>
      </c>
      <c r="Q93" s="222"/>
      <c r="R93" s="223">
        <f>R94+R123+R139+R145+R161</f>
        <v>364.13834000000003</v>
      </c>
      <c r="S93" s="222"/>
      <c r="T93" s="224">
        <f>T94+T123+T139+T145+T161</f>
        <v>0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225" t="s">
        <v>87</v>
      </c>
      <c r="AT93" s="226" t="s">
        <v>79</v>
      </c>
      <c r="AU93" s="226" t="s">
        <v>80</v>
      </c>
      <c r="AY93" s="225" t="s">
        <v>166</v>
      </c>
      <c r="BK93" s="227">
        <f>BK94+BK123+BK139+BK145+BK161</f>
        <v>0</v>
      </c>
    </row>
    <row r="94" s="12" customFormat="1" ht="22.8" customHeight="1">
      <c r="A94" s="12"/>
      <c r="B94" s="214"/>
      <c r="C94" s="215"/>
      <c r="D94" s="216" t="s">
        <v>79</v>
      </c>
      <c r="E94" s="228" t="s">
        <v>87</v>
      </c>
      <c r="F94" s="228" t="s">
        <v>316</v>
      </c>
      <c r="G94" s="215"/>
      <c r="H94" s="215"/>
      <c r="I94" s="218"/>
      <c r="J94" s="229">
        <f>BK94</f>
        <v>0</v>
      </c>
      <c r="K94" s="215"/>
      <c r="L94" s="220"/>
      <c r="M94" s="221"/>
      <c r="N94" s="222"/>
      <c r="O94" s="222"/>
      <c r="P94" s="223">
        <f>SUM(P95:P122)</f>
        <v>0</v>
      </c>
      <c r="Q94" s="222"/>
      <c r="R94" s="223">
        <f>SUM(R95:R122)</f>
        <v>0.12000000000000001</v>
      </c>
      <c r="S94" s="222"/>
      <c r="T94" s="224">
        <f>SUM(T95:T122)</f>
        <v>0</v>
      </c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R94" s="225" t="s">
        <v>87</v>
      </c>
      <c r="AT94" s="226" t="s">
        <v>79</v>
      </c>
      <c r="AU94" s="226" t="s">
        <v>87</v>
      </c>
      <c r="AY94" s="225" t="s">
        <v>166</v>
      </c>
      <c r="BK94" s="227">
        <f>SUM(BK95:BK122)</f>
        <v>0</v>
      </c>
    </row>
    <row r="95" s="2" customFormat="1" ht="33" customHeight="1">
      <c r="A95" s="40"/>
      <c r="B95" s="41"/>
      <c r="C95" s="230" t="s">
        <v>87</v>
      </c>
      <c r="D95" s="230" t="s">
        <v>169</v>
      </c>
      <c r="E95" s="231" t="s">
        <v>514</v>
      </c>
      <c r="F95" s="232" t="s">
        <v>515</v>
      </c>
      <c r="G95" s="233" t="s">
        <v>133</v>
      </c>
      <c r="H95" s="234">
        <v>760</v>
      </c>
      <c r="I95" s="235"/>
      <c r="J95" s="236">
        <f>ROUND(I95*H95,2)</f>
        <v>0</v>
      </c>
      <c r="K95" s="232" t="s">
        <v>298</v>
      </c>
      <c r="L95" s="46"/>
      <c r="M95" s="237" t="s">
        <v>39</v>
      </c>
      <c r="N95" s="238" t="s">
        <v>53</v>
      </c>
      <c r="O95" s="87"/>
      <c r="P95" s="239">
        <f>O95*H95</f>
        <v>0</v>
      </c>
      <c r="Q95" s="239">
        <v>0</v>
      </c>
      <c r="R95" s="239">
        <f>Q95*H95</f>
        <v>0</v>
      </c>
      <c r="S95" s="239">
        <v>0</v>
      </c>
      <c r="T95" s="240">
        <f>S95*H95</f>
        <v>0</v>
      </c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R95" s="241" t="s">
        <v>174</v>
      </c>
      <c r="AT95" s="241" t="s">
        <v>169</v>
      </c>
      <c r="AU95" s="241" t="s">
        <v>89</v>
      </c>
      <c r="AY95" s="18" t="s">
        <v>166</v>
      </c>
      <c r="BE95" s="242">
        <f>IF(N95="základní",J95,0)</f>
        <v>0</v>
      </c>
      <c r="BF95" s="242">
        <f>IF(N95="snížená",J95,0)</f>
        <v>0</v>
      </c>
      <c r="BG95" s="242">
        <f>IF(N95="zákl. přenesená",J95,0)</f>
        <v>0</v>
      </c>
      <c r="BH95" s="242">
        <f>IF(N95="sníž. přenesená",J95,0)</f>
        <v>0</v>
      </c>
      <c r="BI95" s="242">
        <f>IF(N95="nulová",J95,0)</f>
        <v>0</v>
      </c>
      <c r="BJ95" s="18" t="s">
        <v>174</v>
      </c>
      <c r="BK95" s="242">
        <f>ROUND(I95*H95,2)</f>
        <v>0</v>
      </c>
      <c r="BL95" s="18" t="s">
        <v>174</v>
      </c>
      <c r="BM95" s="241" t="s">
        <v>516</v>
      </c>
    </row>
    <row r="96" s="2" customFormat="1">
      <c r="A96" s="40"/>
      <c r="B96" s="41"/>
      <c r="C96" s="42"/>
      <c r="D96" s="243" t="s">
        <v>176</v>
      </c>
      <c r="E96" s="42"/>
      <c r="F96" s="244" t="s">
        <v>517</v>
      </c>
      <c r="G96" s="42"/>
      <c r="H96" s="42"/>
      <c r="I96" s="150"/>
      <c r="J96" s="42"/>
      <c r="K96" s="42"/>
      <c r="L96" s="46"/>
      <c r="M96" s="245"/>
      <c r="N96" s="246"/>
      <c r="O96" s="87"/>
      <c r="P96" s="87"/>
      <c r="Q96" s="87"/>
      <c r="R96" s="87"/>
      <c r="S96" s="87"/>
      <c r="T96" s="88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T96" s="18" t="s">
        <v>176</v>
      </c>
      <c r="AU96" s="18" t="s">
        <v>89</v>
      </c>
    </row>
    <row r="97" s="2" customFormat="1">
      <c r="A97" s="40"/>
      <c r="B97" s="41"/>
      <c r="C97" s="42"/>
      <c r="D97" s="243" t="s">
        <v>178</v>
      </c>
      <c r="E97" s="42"/>
      <c r="F97" s="247" t="s">
        <v>518</v>
      </c>
      <c r="G97" s="42"/>
      <c r="H97" s="42"/>
      <c r="I97" s="150"/>
      <c r="J97" s="42"/>
      <c r="K97" s="42"/>
      <c r="L97" s="46"/>
      <c r="M97" s="245"/>
      <c r="N97" s="246"/>
      <c r="O97" s="87"/>
      <c r="P97" s="87"/>
      <c r="Q97" s="87"/>
      <c r="R97" s="87"/>
      <c r="S97" s="87"/>
      <c r="T97" s="88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T97" s="18" t="s">
        <v>178</v>
      </c>
      <c r="AU97" s="18" t="s">
        <v>89</v>
      </c>
    </row>
    <row r="98" s="13" customFormat="1">
      <c r="A98" s="13"/>
      <c r="B98" s="248"/>
      <c r="C98" s="249"/>
      <c r="D98" s="243" t="s">
        <v>187</v>
      </c>
      <c r="E98" s="250" t="s">
        <v>39</v>
      </c>
      <c r="F98" s="251" t="s">
        <v>519</v>
      </c>
      <c r="G98" s="249"/>
      <c r="H98" s="252">
        <v>240</v>
      </c>
      <c r="I98" s="253"/>
      <c r="J98" s="249"/>
      <c r="K98" s="249"/>
      <c r="L98" s="254"/>
      <c r="M98" s="255"/>
      <c r="N98" s="256"/>
      <c r="O98" s="256"/>
      <c r="P98" s="256"/>
      <c r="Q98" s="256"/>
      <c r="R98" s="256"/>
      <c r="S98" s="256"/>
      <c r="T98" s="257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58" t="s">
        <v>187</v>
      </c>
      <c r="AU98" s="258" t="s">
        <v>89</v>
      </c>
      <c r="AV98" s="13" t="s">
        <v>89</v>
      </c>
      <c r="AW98" s="13" t="s">
        <v>41</v>
      </c>
      <c r="AX98" s="13" t="s">
        <v>80</v>
      </c>
      <c r="AY98" s="258" t="s">
        <v>166</v>
      </c>
    </row>
    <row r="99" s="13" customFormat="1">
      <c r="A99" s="13"/>
      <c r="B99" s="248"/>
      <c r="C99" s="249"/>
      <c r="D99" s="243" t="s">
        <v>187</v>
      </c>
      <c r="E99" s="250" t="s">
        <v>39</v>
      </c>
      <c r="F99" s="251" t="s">
        <v>520</v>
      </c>
      <c r="G99" s="249"/>
      <c r="H99" s="252">
        <v>520</v>
      </c>
      <c r="I99" s="253"/>
      <c r="J99" s="249"/>
      <c r="K99" s="249"/>
      <c r="L99" s="254"/>
      <c r="M99" s="255"/>
      <c r="N99" s="256"/>
      <c r="O99" s="256"/>
      <c r="P99" s="256"/>
      <c r="Q99" s="256"/>
      <c r="R99" s="256"/>
      <c r="S99" s="256"/>
      <c r="T99" s="257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58" t="s">
        <v>187</v>
      </c>
      <c r="AU99" s="258" t="s">
        <v>89</v>
      </c>
      <c r="AV99" s="13" t="s">
        <v>89</v>
      </c>
      <c r="AW99" s="13" t="s">
        <v>41</v>
      </c>
      <c r="AX99" s="13" t="s">
        <v>80</v>
      </c>
      <c r="AY99" s="258" t="s">
        <v>166</v>
      </c>
    </row>
    <row r="100" s="14" customFormat="1">
      <c r="A100" s="14"/>
      <c r="B100" s="259"/>
      <c r="C100" s="260"/>
      <c r="D100" s="243" t="s">
        <v>187</v>
      </c>
      <c r="E100" s="261" t="s">
        <v>505</v>
      </c>
      <c r="F100" s="262" t="s">
        <v>190</v>
      </c>
      <c r="G100" s="260"/>
      <c r="H100" s="263">
        <v>760</v>
      </c>
      <c r="I100" s="264"/>
      <c r="J100" s="260"/>
      <c r="K100" s="260"/>
      <c r="L100" s="265"/>
      <c r="M100" s="266"/>
      <c r="N100" s="267"/>
      <c r="O100" s="267"/>
      <c r="P100" s="267"/>
      <c r="Q100" s="267"/>
      <c r="R100" s="267"/>
      <c r="S100" s="267"/>
      <c r="T100" s="268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T100" s="269" t="s">
        <v>187</v>
      </c>
      <c r="AU100" s="269" t="s">
        <v>89</v>
      </c>
      <c r="AV100" s="14" t="s">
        <v>174</v>
      </c>
      <c r="AW100" s="14" t="s">
        <v>41</v>
      </c>
      <c r="AX100" s="14" t="s">
        <v>87</v>
      </c>
      <c r="AY100" s="269" t="s">
        <v>166</v>
      </c>
    </row>
    <row r="101" s="2" customFormat="1" ht="16.5" customHeight="1">
      <c r="A101" s="40"/>
      <c r="B101" s="41"/>
      <c r="C101" s="230" t="s">
        <v>89</v>
      </c>
      <c r="D101" s="230" t="s">
        <v>169</v>
      </c>
      <c r="E101" s="231" t="s">
        <v>521</v>
      </c>
      <c r="F101" s="232" t="s">
        <v>522</v>
      </c>
      <c r="G101" s="233" t="s">
        <v>133</v>
      </c>
      <c r="H101" s="234">
        <v>700</v>
      </c>
      <c r="I101" s="235"/>
      <c r="J101" s="236">
        <f>ROUND(I101*H101,2)</f>
        <v>0</v>
      </c>
      <c r="K101" s="232" t="s">
        <v>298</v>
      </c>
      <c r="L101" s="46"/>
      <c r="M101" s="237" t="s">
        <v>39</v>
      </c>
      <c r="N101" s="238" t="s">
        <v>53</v>
      </c>
      <c r="O101" s="87"/>
      <c r="P101" s="239">
        <f>O101*H101</f>
        <v>0</v>
      </c>
      <c r="Q101" s="239">
        <v>0</v>
      </c>
      <c r="R101" s="239">
        <f>Q101*H101</f>
        <v>0</v>
      </c>
      <c r="S101" s="239">
        <v>0</v>
      </c>
      <c r="T101" s="240">
        <f>S101*H101</f>
        <v>0</v>
      </c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R101" s="241" t="s">
        <v>174</v>
      </c>
      <c r="AT101" s="241" t="s">
        <v>169</v>
      </c>
      <c r="AU101" s="241" t="s">
        <v>89</v>
      </c>
      <c r="AY101" s="18" t="s">
        <v>166</v>
      </c>
      <c r="BE101" s="242">
        <f>IF(N101="základní",J101,0)</f>
        <v>0</v>
      </c>
      <c r="BF101" s="242">
        <f>IF(N101="snížená",J101,0)</f>
        <v>0</v>
      </c>
      <c r="BG101" s="242">
        <f>IF(N101="zákl. přenesená",J101,0)</f>
        <v>0</v>
      </c>
      <c r="BH101" s="242">
        <f>IF(N101="sníž. přenesená",J101,0)</f>
        <v>0</v>
      </c>
      <c r="BI101" s="242">
        <f>IF(N101="nulová",J101,0)</f>
        <v>0</v>
      </c>
      <c r="BJ101" s="18" t="s">
        <v>174</v>
      </c>
      <c r="BK101" s="242">
        <f>ROUND(I101*H101,2)</f>
        <v>0</v>
      </c>
      <c r="BL101" s="18" t="s">
        <v>174</v>
      </c>
      <c r="BM101" s="241" t="s">
        <v>523</v>
      </c>
    </row>
    <row r="102" s="2" customFormat="1">
      <c r="A102" s="40"/>
      <c r="B102" s="41"/>
      <c r="C102" s="42"/>
      <c r="D102" s="243" t="s">
        <v>176</v>
      </c>
      <c r="E102" s="42"/>
      <c r="F102" s="244" t="s">
        <v>524</v>
      </c>
      <c r="G102" s="42"/>
      <c r="H102" s="42"/>
      <c r="I102" s="150"/>
      <c r="J102" s="42"/>
      <c r="K102" s="42"/>
      <c r="L102" s="46"/>
      <c r="M102" s="245"/>
      <c r="N102" s="246"/>
      <c r="O102" s="87"/>
      <c r="P102" s="87"/>
      <c r="Q102" s="87"/>
      <c r="R102" s="87"/>
      <c r="S102" s="87"/>
      <c r="T102" s="88"/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T102" s="18" t="s">
        <v>176</v>
      </c>
      <c r="AU102" s="18" t="s">
        <v>89</v>
      </c>
    </row>
    <row r="103" s="2" customFormat="1">
      <c r="A103" s="40"/>
      <c r="B103" s="41"/>
      <c r="C103" s="42"/>
      <c r="D103" s="243" t="s">
        <v>178</v>
      </c>
      <c r="E103" s="42"/>
      <c r="F103" s="247" t="s">
        <v>525</v>
      </c>
      <c r="G103" s="42"/>
      <c r="H103" s="42"/>
      <c r="I103" s="150"/>
      <c r="J103" s="42"/>
      <c r="K103" s="42"/>
      <c r="L103" s="46"/>
      <c r="M103" s="245"/>
      <c r="N103" s="246"/>
      <c r="O103" s="87"/>
      <c r="P103" s="87"/>
      <c r="Q103" s="87"/>
      <c r="R103" s="87"/>
      <c r="S103" s="87"/>
      <c r="T103" s="88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T103" s="18" t="s">
        <v>178</v>
      </c>
      <c r="AU103" s="18" t="s">
        <v>89</v>
      </c>
    </row>
    <row r="104" s="13" customFormat="1">
      <c r="A104" s="13"/>
      <c r="B104" s="248"/>
      <c r="C104" s="249"/>
      <c r="D104" s="243" t="s">
        <v>187</v>
      </c>
      <c r="E104" s="250" t="s">
        <v>39</v>
      </c>
      <c r="F104" s="251" t="s">
        <v>505</v>
      </c>
      <c r="G104" s="249"/>
      <c r="H104" s="252">
        <v>760</v>
      </c>
      <c r="I104" s="253"/>
      <c r="J104" s="249"/>
      <c r="K104" s="249"/>
      <c r="L104" s="254"/>
      <c r="M104" s="255"/>
      <c r="N104" s="256"/>
      <c r="O104" s="256"/>
      <c r="P104" s="256"/>
      <c r="Q104" s="256"/>
      <c r="R104" s="256"/>
      <c r="S104" s="256"/>
      <c r="T104" s="257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58" t="s">
        <v>187</v>
      </c>
      <c r="AU104" s="258" t="s">
        <v>89</v>
      </c>
      <c r="AV104" s="13" t="s">
        <v>89</v>
      </c>
      <c r="AW104" s="13" t="s">
        <v>41</v>
      </c>
      <c r="AX104" s="13" t="s">
        <v>80</v>
      </c>
      <c r="AY104" s="258" t="s">
        <v>166</v>
      </c>
    </row>
    <row r="105" s="13" customFormat="1">
      <c r="A105" s="13"/>
      <c r="B105" s="248"/>
      <c r="C105" s="249"/>
      <c r="D105" s="243" t="s">
        <v>187</v>
      </c>
      <c r="E105" s="250" t="s">
        <v>39</v>
      </c>
      <c r="F105" s="251" t="s">
        <v>526</v>
      </c>
      <c r="G105" s="249"/>
      <c r="H105" s="252">
        <v>-60</v>
      </c>
      <c r="I105" s="253"/>
      <c r="J105" s="249"/>
      <c r="K105" s="249"/>
      <c r="L105" s="254"/>
      <c r="M105" s="255"/>
      <c r="N105" s="256"/>
      <c r="O105" s="256"/>
      <c r="P105" s="256"/>
      <c r="Q105" s="256"/>
      <c r="R105" s="256"/>
      <c r="S105" s="256"/>
      <c r="T105" s="257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58" t="s">
        <v>187</v>
      </c>
      <c r="AU105" s="258" t="s">
        <v>89</v>
      </c>
      <c r="AV105" s="13" t="s">
        <v>89</v>
      </c>
      <c r="AW105" s="13" t="s">
        <v>41</v>
      </c>
      <c r="AX105" s="13" t="s">
        <v>80</v>
      </c>
      <c r="AY105" s="258" t="s">
        <v>166</v>
      </c>
    </row>
    <row r="106" s="14" customFormat="1">
      <c r="A106" s="14"/>
      <c r="B106" s="259"/>
      <c r="C106" s="260"/>
      <c r="D106" s="243" t="s">
        <v>187</v>
      </c>
      <c r="E106" s="261" t="s">
        <v>39</v>
      </c>
      <c r="F106" s="262" t="s">
        <v>190</v>
      </c>
      <c r="G106" s="260"/>
      <c r="H106" s="263">
        <v>700</v>
      </c>
      <c r="I106" s="264"/>
      <c r="J106" s="260"/>
      <c r="K106" s="260"/>
      <c r="L106" s="265"/>
      <c r="M106" s="266"/>
      <c r="N106" s="267"/>
      <c r="O106" s="267"/>
      <c r="P106" s="267"/>
      <c r="Q106" s="267"/>
      <c r="R106" s="267"/>
      <c r="S106" s="267"/>
      <c r="T106" s="268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69" t="s">
        <v>187</v>
      </c>
      <c r="AU106" s="269" t="s">
        <v>89</v>
      </c>
      <c r="AV106" s="14" t="s">
        <v>174</v>
      </c>
      <c r="AW106" s="14" t="s">
        <v>41</v>
      </c>
      <c r="AX106" s="14" t="s">
        <v>87</v>
      </c>
      <c r="AY106" s="269" t="s">
        <v>166</v>
      </c>
    </row>
    <row r="107" s="2" customFormat="1" ht="21.75" customHeight="1">
      <c r="A107" s="40"/>
      <c r="B107" s="41"/>
      <c r="C107" s="230" t="s">
        <v>191</v>
      </c>
      <c r="D107" s="230" t="s">
        <v>169</v>
      </c>
      <c r="E107" s="231" t="s">
        <v>527</v>
      </c>
      <c r="F107" s="232" t="s">
        <v>528</v>
      </c>
      <c r="G107" s="233" t="s">
        <v>133</v>
      </c>
      <c r="H107" s="234">
        <v>60</v>
      </c>
      <c r="I107" s="235"/>
      <c r="J107" s="236">
        <f>ROUND(I107*H107,2)</f>
        <v>0</v>
      </c>
      <c r="K107" s="232" t="s">
        <v>298</v>
      </c>
      <c r="L107" s="46"/>
      <c r="M107" s="237" t="s">
        <v>39</v>
      </c>
      <c r="N107" s="238" t="s">
        <v>53</v>
      </c>
      <c r="O107" s="87"/>
      <c r="P107" s="239">
        <f>O107*H107</f>
        <v>0</v>
      </c>
      <c r="Q107" s="239">
        <v>0</v>
      </c>
      <c r="R107" s="239">
        <f>Q107*H107</f>
        <v>0</v>
      </c>
      <c r="S107" s="239">
        <v>0</v>
      </c>
      <c r="T107" s="240">
        <f>S107*H107</f>
        <v>0</v>
      </c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R107" s="241" t="s">
        <v>174</v>
      </c>
      <c r="AT107" s="241" t="s">
        <v>169</v>
      </c>
      <c r="AU107" s="241" t="s">
        <v>89</v>
      </c>
      <c r="AY107" s="18" t="s">
        <v>166</v>
      </c>
      <c r="BE107" s="242">
        <f>IF(N107="základní",J107,0)</f>
        <v>0</v>
      </c>
      <c r="BF107" s="242">
        <f>IF(N107="snížená",J107,0)</f>
        <v>0</v>
      </c>
      <c r="BG107" s="242">
        <f>IF(N107="zákl. přenesená",J107,0)</f>
        <v>0</v>
      </c>
      <c r="BH107" s="242">
        <f>IF(N107="sníž. přenesená",J107,0)</f>
        <v>0</v>
      </c>
      <c r="BI107" s="242">
        <f>IF(N107="nulová",J107,0)</f>
        <v>0</v>
      </c>
      <c r="BJ107" s="18" t="s">
        <v>174</v>
      </c>
      <c r="BK107" s="242">
        <f>ROUND(I107*H107,2)</f>
        <v>0</v>
      </c>
      <c r="BL107" s="18" t="s">
        <v>174</v>
      </c>
      <c r="BM107" s="241" t="s">
        <v>529</v>
      </c>
    </row>
    <row r="108" s="2" customFormat="1">
      <c r="A108" s="40"/>
      <c r="B108" s="41"/>
      <c r="C108" s="42"/>
      <c r="D108" s="243" t="s">
        <v>176</v>
      </c>
      <c r="E108" s="42"/>
      <c r="F108" s="244" t="s">
        <v>530</v>
      </c>
      <c r="G108" s="42"/>
      <c r="H108" s="42"/>
      <c r="I108" s="150"/>
      <c r="J108" s="42"/>
      <c r="K108" s="42"/>
      <c r="L108" s="46"/>
      <c r="M108" s="245"/>
      <c r="N108" s="246"/>
      <c r="O108" s="87"/>
      <c r="P108" s="87"/>
      <c r="Q108" s="87"/>
      <c r="R108" s="87"/>
      <c r="S108" s="87"/>
      <c r="T108" s="88"/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T108" s="18" t="s">
        <v>176</v>
      </c>
      <c r="AU108" s="18" t="s">
        <v>89</v>
      </c>
    </row>
    <row r="109" s="2" customFormat="1">
      <c r="A109" s="40"/>
      <c r="B109" s="41"/>
      <c r="C109" s="42"/>
      <c r="D109" s="243" t="s">
        <v>178</v>
      </c>
      <c r="E109" s="42"/>
      <c r="F109" s="247" t="s">
        <v>531</v>
      </c>
      <c r="G109" s="42"/>
      <c r="H109" s="42"/>
      <c r="I109" s="150"/>
      <c r="J109" s="42"/>
      <c r="K109" s="42"/>
      <c r="L109" s="46"/>
      <c r="M109" s="245"/>
      <c r="N109" s="246"/>
      <c r="O109" s="87"/>
      <c r="P109" s="87"/>
      <c r="Q109" s="87"/>
      <c r="R109" s="87"/>
      <c r="S109" s="87"/>
      <c r="T109" s="88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T109" s="18" t="s">
        <v>178</v>
      </c>
      <c r="AU109" s="18" t="s">
        <v>89</v>
      </c>
    </row>
    <row r="110" s="13" customFormat="1">
      <c r="A110" s="13"/>
      <c r="B110" s="248"/>
      <c r="C110" s="249"/>
      <c r="D110" s="243" t="s">
        <v>187</v>
      </c>
      <c r="E110" s="250" t="s">
        <v>39</v>
      </c>
      <c r="F110" s="251" t="s">
        <v>532</v>
      </c>
      <c r="G110" s="249"/>
      <c r="H110" s="252">
        <v>60</v>
      </c>
      <c r="I110" s="253"/>
      <c r="J110" s="249"/>
      <c r="K110" s="249"/>
      <c r="L110" s="254"/>
      <c r="M110" s="255"/>
      <c r="N110" s="256"/>
      <c r="O110" s="256"/>
      <c r="P110" s="256"/>
      <c r="Q110" s="256"/>
      <c r="R110" s="256"/>
      <c r="S110" s="256"/>
      <c r="T110" s="257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58" t="s">
        <v>187</v>
      </c>
      <c r="AU110" s="258" t="s">
        <v>89</v>
      </c>
      <c r="AV110" s="13" t="s">
        <v>89</v>
      </c>
      <c r="AW110" s="13" t="s">
        <v>41</v>
      </c>
      <c r="AX110" s="13" t="s">
        <v>80</v>
      </c>
      <c r="AY110" s="258" t="s">
        <v>166</v>
      </c>
    </row>
    <row r="111" s="14" customFormat="1">
      <c r="A111" s="14"/>
      <c r="B111" s="259"/>
      <c r="C111" s="260"/>
      <c r="D111" s="243" t="s">
        <v>187</v>
      </c>
      <c r="E111" s="261" t="s">
        <v>508</v>
      </c>
      <c r="F111" s="262" t="s">
        <v>190</v>
      </c>
      <c r="G111" s="260"/>
      <c r="H111" s="263">
        <v>60</v>
      </c>
      <c r="I111" s="264"/>
      <c r="J111" s="260"/>
      <c r="K111" s="260"/>
      <c r="L111" s="265"/>
      <c r="M111" s="266"/>
      <c r="N111" s="267"/>
      <c r="O111" s="267"/>
      <c r="P111" s="267"/>
      <c r="Q111" s="267"/>
      <c r="R111" s="267"/>
      <c r="S111" s="267"/>
      <c r="T111" s="268"/>
      <c r="U111" s="14"/>
      <c r="V111" s="14"/>
      <c r="W111" s="14"/>
      <c r="X111" s="14"/>
      <c r="Y111" s="14"/>
      <c r="Z111" s="14"/>
      <c r="AA111" s="14"/>
      <c r="AB111" s="14"/>
      <c r="AC111" s="14"/>
      <c r="AD111" s="14"/>
      <c r="AE111" s="14"/>
      <c r="AT111" s="269" t="s">
        <v>187</v>
      </c>
      <c r="AU111" s="269" t="s">
        <v>89</v>
      </c>
      <c r="AV111" s="14" t="s">
        <v>174</v>
      </c>
      <c r="AW111" s="14" t="s">
        <v>41</v>
      </c>
      <c r="AX111" s="14" t="s">
        <v>87</v>
      </c>
      <c r="AY111" s="269" t="s">
        <v>166</v>
      </c>
    </row>
    <row r="112" s="2" customFormat="1" ht="16.5" customHeight="1">
      <c r="A112" s="40"/>
      <c r="B112" s="41"/>
      <c r="C112" s="230" t="s">
        <v>174</v>
      </c>
      <c r="D112" s="230" t="s">
        <v>169</v>
      </c>
      <c r="E112" s="231" t="s">
        <v>533</v>
      </c>
      <c r="F112" s="232" t="s">
        <v>534</v>
      </c>
      <c r="G112" s="233" t="s">
        <v>306</v>
      </c>
      <c r="H112" s="234">
        <v>500</v>
      </c>
      <c r="I112" s="235"/>
      <c r="J112" s="236">
        <f>ROUND(I112*H112,2)</f>
        <v>0</v>
      </c>
      <c r="K112" s="232" t="s">
        <v>298</v>
      </c>
      <c r="L112" s="46"/>
      <c r="M112" s="237" t="s">
        <v>39</v>
      </c>
      <c r="N112" s="238" t="s">
        <v>53</v>
      </c>
      <c r="O112" s="87"/>
      <c r="P112" s="239">
        <f>O112*H112</f>
        <v>0</v>
      </c>
      <c r="Q112" s="239">
        <v>0.00020000000000000001</v>
      </c>
      <c r="R112" s="239">
        <f>Q112*H112</f>
        <v>0.10000000000000001</v>
      </c>
      <c r="S112" s="239">
        <v>0</v>
      </c>
      <c r="T112" s="240">
        <f>S112*H112</f>
        <v>0</v>
      </c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R112" s="241" t="s">
        <v>174</v>
      </c>
      <c r="AT112" s="241" t="s">
        <v>169</v>
      </c>
      <c r="AU112" s="241" t="s">
        <v>89</v>
      </c>
      <c r="AY112" s="18" t="s">
        <v>166</v>
      </c>
      <c r="BE112" s="242">
        <f>IF(N112="základní",J112,0)</f>
        <v>0</v>
      </c>
      <c r="BF112" s="242">
        <f>IF(N112="snížená",J112,0)</f>
        <v>0</v>
      </c>
      <c r="BG112" s="242">
        <f>IF(N112="zákl. přenesená",J112,0)</f>
        <v>0</v>
      </c>
      <c r="BH112" s="242">
        <f>IF(N112="sníž. přenesená",J112,0)</f>
        <v>0</v>
      </c>
      <c r="BI112" s="242">
        <f>IF(N112="nulová",J112,0)</f>
        <v>0</v>
      </c>
      <c r="BJ112" s="18" t="s">
        <v>174</v>
      </c>
      <c r="BK112" s="242">
        <f>ROUND(I112*H112,2)</f>
        <v>0</v>
      </c>
      <c r="BL112" s="18" t="s">
        <v>174</v>
      </c>
      <c r="BM112" s="241" t="s">
        <v>535</v>
      </c>
    </row>
    <row r="113" s="2" customFormat="1">
      <c r="A113" s="40"/>
      <c r="B113" s="41"/>
      <c r="C113" s="42"/>
      <c r="D113" s="243" t="s">
        <v>176</v>
      </c>
      <c r="E113" s="42"/>
      <c r="F113" s="244" t="s">
        <v>536</v>
      </c>
      <c r="G113" s="42"/>
      <c r="H113" s="42"/>
      <c r="I113" s="150"/>
      <c r="J113" s="42"/>
      <c r="K113" s="42"/>
      <c r="L113" s="46"/>
      <c r="M113" s="245"/>
      <c r="N113" s="246"/>
      <c r="O113" s="87"/>
      <c r="P113" s="87"/>
      <c r="Q113" s="87"/>
      <c r="R113" s="87"/>
      <c r="S113" s="87"/>
      <c r="T113" s="88"/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T113" s="18" t="s">
        <v>176</v>
      </c>
      <c r="AU113" s="18" t="s">
        <v>89</v>
      </c>
    </row>
    <row r="114" s="2" customFormat="1">
      <c r="A114" s="40"/>
      <c r="B114" s="41"/>
      <c r="C114" s="42"/>
      <c r="D114" s="243" t="s">
        <v>178</v>
      </c>
      <c r="E114" s="42"/>
      <c r="F114" s="247" t="s">
        <v>537</v>
      </c>
      <c r="G114" s="42"/>
      <c r="H114" s="42"/>
      <c r="I114" s="150"/>
      <c r="J114" s="42"/>
      <c r="K114" s="42"/>
      <c r="L114" s="46"/>
      <c r="M114" s="245"/>
      <c r="N114" s="246"/>
      <c r="O114" s="87"/>
      <c r="P114" s="87"/>
      <c r="Q114" s="87"/>
      <c r="R114" s="87"/>
      <c r="S114" s="87"/>
      <c r="T114" s="88"/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T114" s="18" t="s">
        <v>178</v>
      </c>
      <c r="AU114" s="18" t="s">
        <v>89</v>
      </c>
    </row>
    <row r="115" s="2" customFormat="1" ht="16.5" customHeight="1">
      <c r="A115" s="40"/>
      <c r="B115" s="41"/>
      <c r="C115" s="273" t="s">
        <v>167</v>
      </c>
      <c r="D115" s="273" t="s">
        <v>252</v>
      </c>
      <c r="E115" s="274" t="s">
        <v>538</v>
      </c>
      <c r="F115" s="275" t="s">
        <v>539</v>
      </c>
      <c r="G115" s="276" t="s">
        <v>540</v>
      </c>
      <c r="H115" s="277">
        <v>20</v>
      </c>
      <c r="I115" s="278"/>
      <c r="J115" s="279">
        <f>ROUND(I115*H115,2)</f>
        <v>0</v>
      </c>
      <c r="K115" s="275" t="s">
        <v>298</v>
      </c>
      <c r="L115" s="280"/>
      <c r="M115" s="281" t="s">
        <v>39</v>
      </c>
      <c r="N115" s="282" t="s">
        <v>53</v>
      </c>
      <c r="O115" s="87"/>
      <c r="P115" s="239">
        <f>O115*H115</f>
        <v>0</v>
      </c>
      <c r="Q115" s="239">
        <v>0.001</v>
      </c>
      <c r="R115" s="239">
        <f>Q115*H115</f>
        <v>0.02</v>
      </c>
      <c r="S115" s="239">
        <v>0</v>
      </c>
      <c r="T115" s="240">
        <f>S115*H115</f>
        <v>0</v>
      </c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R115" s="241" t="s">
        <v>255</v>
      </c>
      <c r="AT115" s="241" t="s">
        <v>252</v>
      </c>
      <c r="AU115" s="241" t="s">
        <v>89</v>
      </c>
      <c r="AY115" s="18" t="s">
        <v>166</v>
      </c>
      <c r="BE115" s="242">
        <f>IF(N115="základní",J115,0)</f>
        <v>0</v>
      </c>
      <c r="BF115" s="242">
        <f>IF(N115="snížená",J115,0)</f>
        <v>0</v>
      </c>
      <c r="BG115" s="242">
        <f>IF(N115="zákl. přenesená",J115,0)</f>
        <v>0</v>
      </c>
      <c r="BH115" s="242">
        <f>IF(N115="sníž. přenesená",J115,0)</f>
        <v>0</v>
      </c>
      <c r="BI115" s="242">
        <f>IF(N115="nulová",J115,0)</f>
        <v>0</v>
      </c>
      <c r="BJ115" s="18" t="s">
        <v>174</v>
      </c>
      <c r="BK115" s="242">
        <f>ROUND(I115*H115,2)</f>
        <v>0</v>
      </c>
      <c r="BL115" s="18" t="s">
        <v>174</v>
      </c>
      <c r="BM115" s="241" t="s">
        <v>541</v>
      </c>
    </row>
    <row r="116" s="2" customFormat="1">
      <c r="A116" s="40"/>
      <c r="B116" s="41"/>
      <c r="C116" s="42"/>
      <c r="D116" s="243" t="s">
        <v>176</v>
      </c>
      <c r="E116" s="42"/>
      <c r="F116" s="244" t="s">
        <v>539</v>
      </c>
      <c r="G116" s="42"/>
      <c r="H116" s="42"/>
      <c r="I116" s="150"/>
      <c r="J116" s="42"/>
      <c r="K116" s="42"/>
      <c r="L116" s="46"/>
      <c r="M116" s="245"/>
      <c r="N116" s="246"/>
      <c r="O116" s="87"/>
      <c r="P116" s="87"/>
      <c r="Q116" s="87"/>
      <c r="R116" s="87"/>
      <c r="S116" s="87"/>
      <c r="T116" s="88"/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T116" s="18" t="s">
        <v>176</v>
      </c>
      <c r="AU116" s="18" t="s">
        <v>89</v>
      </c>
    </row>
    <row r="117" s="2" customFormat="1" ht="21.75" customHeight="1">
      <c r="A117" s="40"/>
      <c r="B117" s="41"/>
      <c r="C117" s="230" t="s">
        <v>251</v>
      </c>
      <c r="D117" s="230" t="s">
        <v>169</v>
      </c>
      <c r="E117" s="231" t="s">
        <v>542</v>
      </c>
      <c r="F117" s="232" t="s">
        <v>543</v>
      </c>
      <c r="G117" s="233" t="s">
        <v>306</v>
      </c>
      <c r="H117" s="234">
        <v>2000</v>
      </c>
      <c r="I117" s="235"/>
      <c r="J117" s="236">
        <f>ROUND(I117*H117,2)</f>
        <v>0</v>
      </c>
      <c r="K117" s="232" t="s">
        <v>298</v>
      </c>
      <c r="L117" s="46"/>
      <c r="M117" s="237" t="s">
        <v>39</v>
      </c>
      <c r="N117" s="238" t="s">
        <v>53</v>
      </c>
      <c r="O117" s="87"/>
      <c r="P117" s="239">
        <f>O117*H117</f>
        <v>0</v>
      </c>
      <c r="Q117" s="239">
        <v>0</v>
      </c>
      <c r="R117" s="239">
        <f>Q117*H117</f>
        <v>0</v>
      </c>
      <c r="S117" s="239">
        <v>0</v>
      </c>
      <c r="T117" s="240">
        <f>S117*H117</f>
        <v>0</v>
      </c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R117" s="241" t="s">
        <v>174</v>
      </c>
      <c r="AT117" s="241" t="s">
        <v>169</v>
      </c>
      <c r="AU117" s="241" t="s">
        <v>89</v>
      </c>
      <c r="AY117" s="18" t="s">
        <v>166</v>
      </c>
      <c r="BE117" s="242">
        <f>IF(N117="základní",J117,0)</f>
        <v>0</v>
      </c>
      <c r="BF117" s="242">
        <f>IF(N117="snížená",J117,0)</f>
        <v>0</v>
      </c>
      <c r="BG117" s="242">
        <f>IF(N117="zákl. přenesená",J117,0)</f>
        <v>0</v>
      </c>
      <c r="BH117" s="242">
        <f>IF(N117="sníž. přenesená",J117,0)</f>
        <v>0</v>
      </c>
      <c r="BI117" s="242">
        <f>IF(N117="nulová",J117,0)</f>
        <v>0</v>
      </c>
      <c r="BJ117" s="18" t="s">
        <v>174</v>
      </c>
      <c r="BK117" s="242">
        <f>ROUND(I117*H117,2)</f>
        <v>0</v>
      </c>
      <c r="BL117" s="18" t="s">
        <v>174</v>
      </c>
      <c r="BM117" s="241" t="s">
        <v>544</v>
      </c>
    </row>
    <row r="118" s="2" customFormat="1">
      <c r="A118" s="40"/>
      <c r="B118" s="41"/>
      <c r="C118" s="42"/>
      <c r="D118" s="243" t="s">
        <v>176</v>
      </c>
      <c r="E118" s="42"/>
      <c r="F118" s="244" t="s">
        <v>545</v>
      </c>
      <c r="G118" s="42"/>
      <c r="H118" s="42"/>
      <c r="I118" s="150"/>
      <c r="J118" s="42"/>
      <c r="K118" s="42"/>
      <c r="L118" s="46"/>
      <c r="M118" s="245"/>
      <c r="N118" s="246"/>
      <c r="O118" s="87"/>
      <c r="P118" s="87"/>
      <c r="Q118" s="87"/>
      <c r="R118" s="87"/>
      <c r="S118" s="87"/>
      <c r="T118" s="88"/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T118" s="18" t="s">
        <v>176</v>
      </c>
      <c r="AU118" s="18" t="s">
        <v>89</v>
      </c>
    </row>
    <row r="119" s="2" customFormat="1">
      <c r="A119" s="40"/>
      <c r="B119" s="41"/>
      <c r="C119" s="42"/>
      <c r="D119" s="243" t="s">
        <v>178</v>
      </c>
      <c r="E119" s="42"/>
      <c r="F119" s="247" t="s">
        <v>546</v>
      </c>
      <c r="G119" s="42"/>
      <c r="H119" s="42"/>
      <c r="I119" s="150"/>
      <c r="J119" s="42"/>
      <c r="K119" s="42"/>
      <c r="L119" s="46"/>
      <c r="M119" s="245"/>
      <c r="N119" s="246"/>
      <c r="O119" s="87"/>
      <c r="P119" s="87"/>
      <c r="Q119" s="87"/>
      <c r="R119" s="87"/>
      <c r="S119" s="87"/>
      <c r="T119" s="88"/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T119" s="18" t="s">
        <v>178</v>
      </c>
      <c r="AU119" s="18" t="s">
        <v>89</v>
      </c>
    </row>
    <row r="120" s="13" customFormat="1">
      <c r="A120" s="13"/>
      <c r="B120" s="248"/>
      <c r="C120" s="249"/>
      <c r="D120" s="243" t="s">
        <v>187</v>
      </c>
      <c r="E120" s="250" t="s">
        <v>39</v>
      </c>
      <c r="F120" s="251" t="s">
        <v>547</v>
      </c>
      <c r="G120" s="249"/>
      <c r="H120" s="252">
        <v>600</v>
      </c>
      <c r="I120" s="253"/>
      <c r="J120" s="249"/>
      <c r="K120" s="249"/>
      <c r="L120" s="254"/>
      <c r="M120" s="255"/>
      <c r="N120" s="256"/>
      <c r="O120" s="256"/>
      <c r="P120" s="256"/>
      <c r="Q120" s="256"/>
      <c r="R120" s="256"/>
      <c r="S120" s="256"/>
      <c r="T120" s="257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58" t="s">
        <v>187</v>
      </c>
      <c r="AU120" s="258" t="s">
        <v>89</v>
      </c>
      <c r="AV120" s="13" t="s">
        <v>89</v>
      </c>
      <c r="AW120" s="13" t="s">
        <v>41</v>
      </c>
      <c r="AX120" s="13" t="s">
        <v>80</v>
      </c>
      <c r="AY120" s="258" t="s">
        <v>166</v>
      </c>
    </row>
    <row r="121" s="13" customFormat="1">
      <c r="A121" s="13"/>
      <c r="B121" s="248"/>
      <c r="C121" s="249"/>
      <c r="D121" s="243" t="s">
        <v>187</v>
      </c>
      <c r="E121" s="250" t="s">
        <v>39</v>
      </c>
      <c r="F121" s="251" t="s">
        <v>548</v>
      </c>
      <c r="G121" s="249"/>
      <c r="H121" s="252">
        <v>1400</v>
      </c>
      <c r="I121" s="253"/>
      <c r="J121" s="249"/>
      <c r="K121" s="249"/>
      <c r="L121" s="254"/>
      <c r="M121" s="255"/>
      <c r="N121" s="256"/>
      <c r="O121" s="256"/>
      <c r="P121" s="256"/>
      <c r="Q121" s="256"/>
      <c r="R121" s="256"/>
      <c r="S121" s="256"/>
      <c r="T121" s="257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58" t="s">
        <v>187</v>
      </c>
      <c r="AU121" s="258" t="s">
        <v>89</v>
      </c>
      <c r="AV121" s="13" t="s">
        <v>89</v>
      </c>
      <c r="AW121" s="13" t="s">
        <v>41</v>
      </c>
      <c r="AX121" s="13" t="s">
        <v>80</v>
      </c>
      <c r="AY121" s="258" t="s">
        <v>166</v>
      </c>
    </row>
    <row r="122" s="14" customFormat="1">
      <c r="A122" s="14"/>
      <c r="B122" s="259"/>
      <c r="C122" s="260"/>
      <c r="D122" s="243" t="s">
        <v>187</v>
      </c>
      <c r="E122" s="261" t="s">
        <v>39</v>
      </c>
      <c r="F122" s="262" t="s">
        <v>190</v>
      </c>
      <c r="G122" s="260"/>
      <c r="H122" s="263">
        <v>2000</v>
      </c>
      <c r="I122" s="264"/>
      <c r="J122" s="260"/>
      <c r="K122" s="260"/>
      <c r="L122" s="265"/>
      <c r="M122" s="266"/>
      <c r="N122" s="267"/>
      <c r="O122" s="267"/>
      <c r="P122" s="267"/>
      <c r="Q122" s="267"/>
      <c r="R122" s="267"/>
      <c r="S122" s="267"/>
      <c r="T122" s="268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69" t="s">
        <v>187</v>
      </c>
      <c r="AU122" s="269" t="s">
        <v>89</v>
      </c>
      <c r="AV122" s="14" t="s">
        <v>174</v>
      </c>
      <c r="AW122" s="14" t="s">
        <v>41</v>
      </c>
      <c r="AX122" s="14" t="s">
        <v>87</v>
      </c>
      <c r="AY122" s="269" t="s">
        <v>166</v>
      </c>
    </row>
    <row r="123" s="12" customFormat="1" ht="22.8" customHeight="1">
      <c r="A123" s="12"/>
      <c r="B123" s="214"/>
      <c r="C123" s="215"/>
      <c r="D123" s="216" t="s">
        <v>79</v>
      </c>
      <c r="E123" s="228" t="s">
        <v>89</v>
      </c>
      <c r="F123" s="228" t="s">
        <v>549</v>
      </c>
      <c r="G123" s="215"/>
      <c r="H123" s="215"/>
      <c r="I123" s="218"/>
      <c r="J123" s="229">
        <f>BK123</f>
        <v>0</v>
      </c>
      <c r="K123" s="215"/>
      <c r="L123" s="220"/>
      <c r="M123" s="221"/>
      <c r="N123" s="222"/>
      <c r="O123" s="222"/>
      <c r="P123" s="223">
        <f>SUM(P124:P138)</f>
        <v>0</v>
      </c>
      <c r="Q123" s="222"/>
      <c r="R123" s="223">
        <f>SUM(R124:R138)</f>
        <v>57.077039999999997</v>
      </c>
      <c r="S123" s="222"/>
      <c r="T123" s="224">
        <f>SUM(T124:T138)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25" t="s">
        <v>87</v>
      </c>
      <c r="AT123" s="226" t="s">
        <v>79</v>
      </c>
      <c r="AU123" s="226" t="s">
        <v>87</v>
      </c>
      <c r="AY123" s="225" t="s">
        <v>166</v>
      </c>
      <c r="BK123" s="227">
        <f>SUM(BK124:BK138)</f>
        <v>0</v>
      </c>
    </row>
    <row r="124" s="2" customFormat="1" ht="16.5" customHeight="1">
      <c r="A124" s="40"/>
      <c r="B124" s="41"/>
      <c r="C124" s="230" t="s">
        <v>257</v>
      </c>
      <c r="D124" s="230" t="s">
        <v>169</v>
      </c>
      <c r="E124" s="231" t="s">
        <v>550</v>
      </c>
      <c r="F124" s="232" t="s">
        <v>551</v>
      </c>
      <c r="G124" s="233" t="s">
        <v>306</v>
      </c>
      <c r="H124" s="234">
        <v>208</v>
      </c>
      <c r="I124" s="235"/>
      <c r="J124" s="236">
        <f>ROUND(I124*H124,2)</f>
        <v>0</v>
      </c>
      <c r="K124" s="232" t="s">
        <v>298</v>
      </c>
      <c r="L124" s="46"/>
      <c r="M124" s="237" t="s">
        <v>39</v>
      </c>
      <c r="N124" s="238" t="s">
        <v>53</v>
      </c>
      <c r="O124" s="87"/>
      <c r="P124" s="239">
        <f>O124*H124</f>
        <v>0</v>
      </c>
      <c r="Q124" s="239">
        <v>0.00013999999999999999</v>
      </c>
      <c r="R124" s="239">
        <f>Q124*H124</f>
        <v>0.029119999999999997</v>
      </c>
      <c r="S124" s="239">
        <v>0</v>
      </c>
      <c r="T124" s="240">
        <f>S124*H124</f>
        <v>0</v>
      </c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R124" s="241" t="s">
        <v>174</v>
      </c>
      <c r="AT124" s="241" t="s">
        <v>169</v>
      </c>
      <c r="AU124" s="241" t="s">
        <v>89</v>
      </c>
      <c r="AY124" s="18" t="s">
        <v>166</v>
      </c>
      <c r="BE124" s="242">
        <f>IF(N124="základní",J124,0)</f>
        <v>0</v>
      </c>
      <c r="BF124" s="242">
        <f>IF(N124="snížená",J124,0)</f>
        <v>0</v>
      </c>
      <c r="BG124" s="242">
        <f>IF(N124="zákl. přenesená",J124,0)</f>
        <v>0</v>
      </c>
      <c r="BH124" s="242">
        <f>IF(N124="sníž. přenesená",J124,0)</f>
        <v>0</v>
      </c>
      <c r="BI124" s="242">
        <f>IF(N124="nulová",J124,0)</f>
        <v>0</v>
      </c>
      <c r="BJ124" s="18" t="s">
        <v>174</v>
      </c>
      <c r="BK124" s="242">
        <f>ROUND(I124*H124,2)</f>
        <v>0</v>
      </c>
      <c r="BL124" s="18" t="s">
        <v>174</v>
      </c>
      <c r="BM124" s="241" t="s">
        <v>552</v>
      </c>
    </row>
    <row r="125" s="2" customFormat="1">
      <c r="A125" s="40"/>
      <c r="B125" s="41"/>
      <c r="C125" s="42"/>
      <c r="D125" s="243" t="s">
        <v>176</v>
      </c>
      <c r="E125" s="42"/>
      <c r="F125" s="244" t="s">
        <v>553</v>
      </c>
      <c r="G125" s="42"/>
      <c r="H125" s="42"/>
      <c r="I125" s="150"/>
      <c r="J125" s="42"/>
      <c r="K125" s="42"/>
      <c r="L125" s="46"/>
      <c r="M125" s="245"/>
      <c r="N125" s="246"/>
      <c r="O125" s="87"/>
      <c r="P125" s="87"/>
      <c r="Q125" s="87"/>
      <c r="R125" s="87"/>
      <c r="S125" s="87"/>
      <c r="T125" s="88"/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T125" s="18" t="s">
        <v>176</v>
      </c>
      <c r="AU125" s="18" t="s">
        <v>89</v>
      </c>
    </row>
    <row r="126" s="2" customFormat="1">
      <c r="A126" s="40"/>
      <c r="B126" s="41"/>
      <c r="C126" s="42"/>
      <c r="D126" s="243" t="s">
        <v>178</v>
      </c>
      <c r="E126" s="42"/>
      <c r="F126" s="247" t="s">
        <v>554</v>
      </c>
      <c r="G126" s="42"/>
      <c r="H126" s="42"/>
      <c r="I126" s="150"/>
      <c r="J126" s="42"/>
      <c r="K126" s="42"/>
      <c r="L126" s="46"/>
      <c r="M126" s="245"/>
      <c r="N126" s="246"/>
      <c r="O126" s="87"/>
      <c r="P126" s="87"/>
      <c r="Q126" s="87"/>
      <c r="R126" s="87"/>
      <c r="S126" s="87"/>
      <c r="T126" s="88"/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T126" s="18" t="s">
        <v>178</v>
      </c>
      <c r="AU126" s="18" t="s">
        <v>89</v>
      </c>
    </row>
    <row r="127" s="13" customFormat="1">
      <c r="A127" s="13"/>
      <c r="B127" s="248"/>
      <c r="C127" s="249"/>
      <c r="D127" s="243" t="s">
        <v>187</v>
      </c>
      <c r="E127" s="250" t="s">
        <v>39</v>
      </c>
      <c r="F127" s="251" t="s">
        <v>555</v>
      </c>
      <c r="G127" s="249"/>
      <c r="H127" s="252">
        <v>208</v>
      </c>
      <c r="I127" s="253"/>
      <c r="J127" s="249"/>
      <c r="K127" s="249"/>
      <c r="L127" s="254"/>
      <c r="M127" s="255"/>
      <c r="N127" s="256"/>
      <c r="O127" s="256"/>
      <c r="P127" s="256"/>
      <c r="Q127" s="256"/>
      <c r="R127" s="256"/>
      <c r="S127" s="256"/>
      <c r="T127" s="257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58" t="s">
        <v>187</v>
      </c>
      <c r="AU127" s="258" t="s">
        <v>89</v>
      </c>
      <c r="AV127" s="13" t="s">
        <v>89</v>
      </c>
      <c r="AW127" s="13" t="s">
        <v>41</v>
      </c>
      <c r="AX127" s="13" t="s">
        <v>80</v>
      </c>
      <c r="AY127" s="258" t="s">
        <v>166</v>
      </c>
    </row>
    <row r="128" s="14" customFormat="1">
      <c r="A128" s="14"/>
      <c r="B128" s="259"/>
      <c r="C128" s="260"/>
      <c r="D128" s="243" t="s">
        <v>187</v>
      </c>
      <c r="E128" s="261" t="s">
        <v>39</v>
      </c>
      <c r="F128" s="262" t="s">
        <v>190</v>
      </c>
      <c r="G128" s="260"/>
      <c r="H128" s="263">
        <v>208</v>
      </c>
      <c r="I128" s="264"/>
      <c r="J128" s="260"/>
      <c r="K128" s="260"/>
      <c r="L128" s="265"/>
      <c r="M128" s="266"/>
      <c r="N128" s="267"/>
      <c r="O128" s="267"/>
      <c r="P128" s="267"/>
      <c r="Q128" s="267"/>
      <c r="R128" s="267"/>
      <c r="S128" s="267"/>
      <c r="T128" s="268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69" t="s">
        <v>187</v>
      </c>
      <c r="AU128" s="269" t="s">
        <v>89</v>
      </c>
      <c r="AV128" s="14" t="s">
        <v>174</v>
      </c>
      <c r="AW128" s="14" t="s">
        <v>41</v>
      </c>
      <c r="AX128" s="14" t="s">
        <v>87</v>
      </c>
      <c r="AY128" s="269" t="s">
        <v>166</v>
      </c>
    </row>
    <row r="129" s="2" customFormat="1" ht="21.75" customHeight="1">
      <c r="A129" s="40"/>
      <c r="B129" s="41"/>
      <c r="C129" s="273" t="s">
        <v>255</v>
      </c>
      <c r="D129" s="273" t="s">
        <v>252</v>
      </c>
      <c r="E129" s="274" t="s">
        <v>556</v>
      </c>
      <c r="F129" s="275" t="s">
        <v>557</v>
      </c>
      <c r="G129" s="276" t="s">
        <v>306</v>
      </c>
      <c r="H129" s="277">
        <v>239.19999999999999</v>
      </c>
      <c r="I129" s="278"/>
      <c r="J129" s="279">
        <f>ROUND(I129*H129,2)</f>
        <v>0</v>
      </c>
      <c r="K129" s="275" t="s">
        <v>298</v>
      </c>
      <c r="L129" s="280"/>
      <c r="M129" s="281" t="s">
        <v>39</v>
      </c>
      <c r="N129" s="282" t="s">
        <v>53</v>
      </c>
      <c r="O129" s="87"/>
      <c r="P129" s="239">
        <f>O129*H129</f>
        <v>0</v>
      </c>
      <c r="Q129" s="239">
        <v>0.00010000000000000001</v>
      </c>
      <c r="R129" s="239">
        <f>Q129*H129</f>
        <v>0.02392</v>
      </c>
      <c r="S129" s="239">
        <v>0</v>
      </c>
      <c r="T129" s="240">
        <f>S129*H129</f>
        <v>0</v>
      </c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R129" s="241" t="s">
        <v>255</v>
      </c>
      <c r="AT129" s="241" t="s">
        <v>252</v>
      </c>
      <c r="AU129" s="241" t="s">
        <v>89</v>
      </c>
      <c r="AY129" s="18" t="s">
        <v>166</v>
      </c>
      <c r="BE129" s="242">
        <f>IF(N129="základní",J129,0)</f>
        <v>0</v>
      </c>
      <c r="BF129" s="242">
        <f>IF(N129="snížená",J129,0)</f>
        <v>0</v>
      </c>
      <c r="BG129" s="242">
        <f>IF(N129="zákl. přenesená",J129,0)</f>
        <v>0</v>
      </c>
      <c r="BH129" s="242">
        <f>IF(N129="sníž. přenesená",J129,0)</f>
        <v>0</v>
      </c>
      <c r="BI129" s="242">
        <f>IF(N129="nulová",J129,0)</f>
        <v>0</v>
      </c>
      <c r="BJ129" s="18" t="s">
        <v>174</v>
      </c>
      <c r="BK129" s="242">
        <f>ROUND(I129*H129,2)</f>
        <v>0</v>
      </c>
      <c r="BL129" s="18" t="s">
        <v>174</v>
      </c>
      <c r="BM129" s="241" t="s">
        <v>558</v>
      </c>
    </row>
    <row r="130" s="2" customFormat="1">
      <c r="A130" s="40"/>
      <c r="B130" s="41"/>
      <c r="C130" s="42"/>
      <c r="D130" s="243" t="s">
        <v>176</v>
      </c>
      <c r="E130" s="42"/>
      <c r="F130" s="244" t="s">
        <v>557</v>
      </c>
      <c r="G130" s="42"/>
      <c r="H130" s="42"/>
      <c r="I130" s="150"/>
      <c r="J130" s="42"/>
      <c r="K130" s="42"/>
      <c r="L130" s="46"/>
      <c r="M130" s="245"/>
      <c r="N130" s="246"/>
      <c r="O130" s="87"/>
      <c r="P130" s="87"/>
      <c r="Q130" s="87"/>
      <c r="R130" s="87"/>
      <c r="S130" s="87"/>
      <c r="T130" s="88"/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T130" s="18" t="s">
        <v>176</v>
      </c>
      <c r="AU130" s="18" t="s">
        <v>89</v>
      </c>
    </row>
    <row r="131" s="13" customFormat="1">
      <c r="A131" s="13"/>
      <c r="B131" s="248"/>
      <c r="C131" s="249"/>
      <c r="D131" s="243" t="s">
        <v>187</v>
      </c>
      <c r="E131" s="250" t="s">
        <v>39</v>
      </c>
      <c r="F131" s="251" t="s">
        <v>555</v>
      </c>
      <c r="G131" s="249"/>
      <c r="H131" s="252">
        <v>208</v>
      </c>
      <c r="I131" s="253"/>
      <c r="J131" s="249"/>
      <c r="K131" s="249"/>
      <c r="L131" s="254"/>
      <c r="M131" s="255"/>
      <c r="N131" s="256"/>
      <c r="O131" s="256"/>
      <c r="P131" s="256"/>
      <c r="Q131" s="256"/>
      <c r="R131" s="256"/>
      <c r="S131" s="256"/>
      <c r="T131" s="257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58" t="s">
        <v>187</v>
      </c>
      <c r="AU131" s="258" t="s">
        <v>89</v>
      </c>
      <c r="AV131" s="13" t="s">
        <v>89</v>
      </c>
      <c r="AW131" s="13" t="s">
        <v>41</v>
      </c>
      <c r="AX131" s="13" t="s">
        <v>80</v>
      </c>
      <c r="AY131" s="258" t="s">
        <v>166</v>
      </c>
    </row>
    <row r="132" s="14" customFormat="1">
      <c r="A132" s="14"/>
      <c r="B132" s="259"/>
      <c r="C132" s="260"/>
      <c r="D132" s="243" t="s">
        <v>187</v>
      </c>
      <c r="E132" s="261" t="s">
        <v>39</v>
      </c>
      <c r="F132" s="262" t="s">
        <v>190</v>
      </c>
      <c r="G132" s="260"/>
      <c r="H132" s="263">
        <v>208</v>
      </c>
      <c r="I132" s="264"/>
      <c r="J132" s="260"/>
      <c r="K132" s="260"/>
      <c r="L132" s="265"/>
      <c r="M132" s="266"/>
      <c r="N132" s="267"/>
      <c r="O132" s="267"/>
      <c r="P132" s="267"/>
      <c r="Q132" s="267"/>
      <c r="R132" s="267"/>
      <c r="S132" s="267"/>
      <c r="T132" s="268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69" t="s">
        <v>187</v>
      </c>
      <c r="AU132" s="269" t="s">
        <v>89</v>
      </c>
      <c r="AV132" s="14" t="s">
        <v>174</v>
      </c>
      <c r="AW132" s="14" t="s">
        <v>41</v>
      </c>
      <c r="AX132" s="14" t="s">
        <v>87</v>
      </c>
      <c r="AY132" s="269" t="s">
        <v>166</v>
      </c>
    </row>
    <row r="133" s="13" customFormat="1">
      <c r="A133" s="13"/>
      <c r="B133" s="248"/>
      <c r="C133" s="249"/>
      <c r="D133" s="243" t="s">
        <v>187</v>
      </c>
      <c r="E133" s="249"/>
      <c r="F133" s="251" t="s">
        <v>559</v>
      </c>
      <c r="G133" s="249"/>
      <c r="H133" s="252">
        <v>239.19999999999999</v>
      </c>
      <c r="I133" s="253"/>
      <c r="J133" s="249"/>
      <c r="K133" s="249"/>
      <c r="L133" s="254"/>
      <c r="M133" s="255"/>
      <c r="N133" s="256"/>
      <c r="O133" s="256"/>
      <c r="P133" s="256"/>
      <c r="Q133" s="256"/>
      <c r="R133" s="256"/>
      <c r="S133" s="256"/>
      <c r="T133" s="257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58" t="s">
        <v>187</v>
      </c>
      <c r="AU133" s="258" t="s">
        <v>89</v>
      </c>
      <c r="AV133" s="13" t="s">
        <v>89</v>
      </c>
      <c r="AW133" s="13" t="s">
        <v>4</v>
      </c>
      <c r="AX133" s="13" t="s">
        <v>87</v>
      </c>
      <c r="AY133" s="258" t="s">
        <v>166</v>
      </c>
    </row>
    <row r="134" s="2" customFormat="1" ht="21.75" customHeight="1">
      <c r="A134" s="40"/>
      <c r="B134" s="41"/>
      <c r="C134" s="230" t="s">
        <v>264</v>
      </c>
      <c r="D134" s="230" t="s">
        <v>169</v>
      </c>
      <c r="E134" s="231" t="s">
        <v>560</v>
      </c>
      <c r="F134" s="232" t="s">
        <v>561</v>
      </c>
      <c r="G134" s="233" t="s">
        <v>133</v>
      </c>
      <c r="H134" s="234">
        <v>28.800000000000001</v>
      </c>
      <c r="I134" s="235"/>
      <c r="J134" s="236">
        <f>ROUND(I134*H134,2)</f>
        <v>0</v>
      </c>
      <c r="K134" s="232" t="s">
        <v>298</v>
      </c>
      <c r="L134" s="46"/>
      <c r="M134" s="237" t="s">
        <v>39</v>
      </c>
      <c r="N134" s="238" t="s">
        <v>53</v>
      </c>
      <c r="O134" s="87"/>
      <c r="P134" s="239">
        <f>O134*H134</f>
        <v>0</v>
      </c>
      <c r="Q134" s="239">
        <v>1.98</v>
      </c>
      <c r="R134" s="239">
        <f>Q134*H134</f>
        <v>57.024000000000001</v>
      </c>
      <c r="S134" s="239">
        <v>0</v>
      </c>
      <c r="T134" s="240">
        <f>S134*H134</f>
        <v>0</v>
      </c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R134" s="241" t="s">
        <v>174</v>
      </c>
      <c r="AT134" s="241" t="s">
        <v>169</v>
      </c>
      <c r="AU134" s="241" t="s">
        <v>89</v>
      </c>
      <c r="AY134" s="18" t="s">
        <v>166</v>
      </c>
      <c r="BE134" s="242">
        <f>IF(N134="základní",J134,0)</f>
        <v>0</v>
      </c>
      <c r="BF134" s="242">
        <f>IF(N134="snížená",J134,0)</f>
        <v>0</v>
      </c>
      <c r="BG134" s="242">
        <f>IF(N134="zákl. přenesená",J134,0)</f>
        <v>0</v>
      </c>
      <c r="BH134" s="242">
        <f>IF(N134="sníž. přenesená",J134,0)</f>
        <v>0</v>
      </c>
      <c r="BI134" s="242">
        <f>IF(N134="nulová",J134,0)</f>
        <v>0</v>
      </c>
      <c r="BJ134" s="18" t="s">
        <v>174</v>
      </c>
      <c r="BK134" s="242">
        <f>ROUND(I134*H134,2)</f>
        <v>0</v>
      </c>
      <c r="BL134" s="18" t="s">
        <v>174</v>
      </c>
      <c r="BM134" s="241" t="s">
        <v>562</v>
      </c>
    </row>
    <row r="135" s="2" customFormat="1">
      <c r="A135" s="40"/>
      <c r="B135" s="41"/>
      <c r="C135" s="42"/>
      <c r="D135" s="243" t="s">
        <v>176</v>
      </c>
      <c r="E135" s="42"/>
      <c r="F135" s="244" t="s">
        <v>563</v>
      </c>
      <c r="G135" s="42"/>
      <c r="H135" s="42"/>
      <c r="I135" s="150"/>
      <c r="J135" s="42"/>
      <c r="K135" s="42"/>
      <c r="L135" s="46"/>
      <c r="M135" s="245"/>
      <c r="N135" s="246"/>
      <c r="O135" s="87"/>
      <c r="P135" s="87"/>
      <c r="Q135" s="87"/>
      <c r="R135" s="87"/>
      <c r="S135" s="87"/>
      <c r="T135" s="88"/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T135" s="18" t="s">
        <v>176</v>
      </c>
      <c r="AU135" s="18" t="s">
        <v>89</v>
      </c>
    </row>
    <row r="136" s="2" customFormat="1">
      <c r="A136" s="40"/>
      <c r="B136" s="41"/>
      <c r="C136" s="42"/>
      <c r="D136" s="243" t="s">
        <v>178</v>
      </c>
      <c r="E136" s="42"/>
      <c r="F136" s="247" t="s">
        <v>564</v>
      </c>
      <c r="G136" s="42"/>
      <c r="H136" s="42"/>
      <c r="I136" s="150"/>
      <c r="J136" s="42"/>
      <c r="K136" s="42"/>
      <c r="L136" s="46"/>
      <c r="M136" s="245"/>
      <c r="N136" s="246"/>
      <c r="O136" s="87"/>
      <c r="P136" s="87"/>
      <c r="Q136" s="87"/>
      <c r="R136" s="87"/>
      <c r="S136" s="87"/>
      <c r="T136" s="88"/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T136" s="18" t="s">
        <v>178</v>
      </c>
      <c r="AU136" s="18" t="s">
        <v>89</v>
      </c>
    </row>
    <row r="137" s="13" customFormat="1">
      <c r="A137" s="13"/>
      <c r="B137" s="248"/>
      <c r="C137" s="249"/>
      <c r="D137" s="243" t="s">
        <v>187</v>
      </c>
      <c r="E137" s="250" t="s">
        <v>39</v>
      </c>
      <c r="F137" s="251" t="s">
        <v>565</v>
      </c>
      <c r="G137" s="249"/>
      <c r="H137" s="252">
        <v>28.800000000000001</v>
      </c>
      <c r="I137" s="253"/>
      <c r="J137" s="249"/>
      <c r="K137" s="249"/>
      <c r="L137" s="254"/>
      <c r="M137" s="255"/>
      <c r="N137" s="256"/>
      <c r="O137" s="256"/>
      <c r="P137" s="256"/>
      <c r="Q137" s="256"/>
      <c r="R137" s="256"/>
      <c r="S137" s="256"/>
      <c r="T137" s="257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58" t="s">
        <v>187</v>
      </c>
      <c r="AU137" s="258" t="s">
        <v>89</v>
      </c>
      <c r="AV137" s="13" t="s">
        <v>89</v>
      </c>
      <c r="AW137" s="13" t="s">
        <v>41</v>
      </c>
      <c r="AX137" s="13" t="s">
        <v>80</v>
      </c>
      <c r="AY137" s="258" t="s">
        <v>166</v>
      </c>
    </row>
    <row r="138" s="14" customFormat="1">
      <c r="A138" s="14"/>
      <c r="B138" s="259"/>
      <c r="C138" s="260"/>
      <c r="D138" s="243" t="s">
        <v>187</v>
      </c>
      <c r="E138" s="261" t="s">
        <v>502</v>
      </c>
      <c r="F138" s="262" t="s">
        <v>190</v>
      </c>
      <c r="G138" s="260"/>
      <c r="H138" s="263">
        <v>28.800000000000001</v>
      </c>
      <c r="I138" s="264"/>
      <c r="J138" s="260"/>
      <c r="K138" s="260"/>
      <c r="L138" s="265"/>
      <c r="M138" s="266"/>
      <c r="N138" s="267"/>
      <c r="O138" s="267"/>
      <c r="P138" s="267"/>
      <c r="Q138" s="267"/>
      <c r="R138" s="267"/>
      <c r="S138" s="267"/>
      <c r="T138" s="268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69" t="s">
        <v>187</v>
      </c>
      <c r="AU138" s="269" t="s">
        <v>89</v>
      </c>
      <c r="AV138" s="14" t="s">
        <v>174</v>
      </c>
      <c r="AW138" s="14" t="s">
        <v>41</v>
      </c>
      <c r="AX138" s="14" t="s">
        <v>87</v>
      </c>
      <c r="AY138" s="269" t="s">
        <v>166</v>
      </c>
    </row>
    <row r="139" s="12" customFormat="1" ht="22.8" customHeight="1">
      <c r="A139" s="12"/>
      <c r="B139" s="214"/>
      <c r="C139" s="215"/>
      <c r="D139" s="216" t="s">
        <v>79</v>
      </c>
      <c r="E139" s="228" t="s">
        <v>191</v>
      </c>
      <c r="F139" s="228" t="s">
        <v>461</v>
      </c>
      <c r="G139" s="215"/>
      <c r="H139" s="215"/>
      <c r="I139" s="218"/>
      <c r="J139" s="229">
        <f>BK139</f>
        <v>0</v>
      </c>
      <c r="K139" s="215"/>
      <c r="L139" s="220"/>
      <c r="M139" s="221"/>
      <c r="N139" s="222"/>
      <c r="O139" s="222"/>
      <c r="P139" s="223">
        <f>SUM(P140:P144)</f>
        <v>0</v>
      </c>
      <c r="Q139" s="222"/>
      <c r="R139" s="223">
        <f>SUM(R140:R144)</f>
        <v>277.38479999999998</v>
      </c>
      <c r="S139" s="222"/>
      <c r="T139" s="224">
        <f>SUM(T140:T144)</f>
        <v>0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225" t="s">
        <v>87</v>
      </c>
      <c r="AT139" s="226" t="s">
        <v>79</v>
      </c>
      <c r="AU139" s="226" t="s">
        <v>87</v>
      </c>
      <c r="AY139" s="225" t="s">
        <v>166</v>
      </c>
      <c r="BK139" s="227">
        <f>SUM(BK140:BK144)</f>
        <v>0</v>
      </c>
    </row>
    <row r="140" s="2" customFormat="1" ht="21.75" customHeight="1">
      <c r="A140" s="40"/>
      <c r="B140" s="41"/>
      <c r="C140" s="230" t="s">
        <v>268</v>
      </c>
      <c r="D140" s="230" t="s">
        <v>169</v>
      </c>
      <c r="E140" s="231" t="s">
        <v>566</v>
      </c>
      <c r="F140" s="232" t="s">
        <v>567</v>
      </c>
      <c r="G140" s="233" t="s">
        <v>133</v>
      </c>
      <c r="H140" s="234">
        <v>120</v>
      </c>
      <c r="I140" s="235"/>
      <c r="J140" s="236">
        <f>ROUND(I140*H140,2)</f>
        <v>0</v>
      </c>
      <c r="K140" s="232" t="s">
        <v>298</v>
      </c>
      <c r="L140" s="46"/>
      <c r="M140" s="237" t="s">
        <v>39</v>
      </c>
      <c r="N140" s="238" t="s">
        <v>53</v>
      </c>
      <c r="O140" s="87"/>
      <c r="P140" s="239">
        <f>O140*H140</f>
        <v>0</v>
      </c>
      <c r="Q140" s="239">
        <v>2.3115399999999999</v>
      </c>
      <c r="R140" s="239">
        <f>Q140*H140</f>
        <v>277.38479999999998</v>
      </c>
      <c r="S140" s="239">
        <v>0</v>
      </c>
      <c r="T140" s="240">
        <f>S140*H140</f>
        <v>0</v>
      </c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R140" s="241" t="s">
        <v>174</v>
      </c>
      <c r="AT140" s="241" t="s">
        <v>169</v>
      </c>
      <c r="AU140" s="241" t="s">
        <v>89</v>
      </c>
      <c r="AY140" s="18" t="s">
        <v>166</v>
      </c>
      <c r="BE140" s="242">
        <f>IF(N140="základní",J140,0)</f>
        <v>0</v>
      </c>
      <c r="BF140" s="242">
        <f>IF(N140="snížená",J140,0)</f>
        <v>0</v>
      </c>
      <c r="BG140" s="242">
        <f>IF(N140="zákl. přenesená",J140,0)</f>
        <v>0</v>
      </c>
      <c r="BH140" s="242">
        <f>IF(N140="sníž. přenesená",J140,0)</f>
        <v>0</v>
      </c>
      <c r="BI140" s="242">
        <f>IF(N140="nulová",J140,0)</f>
        <v>0</v>
      </c>
      <c r="BJ140" s="18" t="s">
        <v>174</v>
      </c>
      <c r="BK140" s="242">
        <f>ROUND(I140*H140,2)</f>
        <v>0</v>
      </c>
      <c r="BL140" s="18" t="s">
        <v>174</v>
      </c>
      <c r="BM140" s="241" t="s">
        <v>568</v>
      </c>
    </row>
    <row r="141" s="2" customFormat="1">
      <c r="A141" s="40"/>
      <c r="B141" s="41"/>
      <c r="C141" s="42"/>
      <c r="D141" s="243" t="s">
        <v>176</v>
      </c>
      <c r="E141" s="42"/>
      <c r="F141" s="244" t="s">
        <v>569</v>
      </c>
      <c r="G141" s="42"/>
      <c r="H141" s="42"/>
      <c r="I141" s="150"/>
      <c r="J141" s="42"/>
      <c r="K141" s="42"/>
      <c r="L141" s="46"/>
      <c r="M141" s="245"/>
      <c r="N141" s="246"/>
      <c r="O141" s="87"/>
      <c r="P141" s="87"/>
      <c r="Q141" s="87"/>
      <c r="R141" s="87"/>
      <c r="S141" s="87"/>
      <c r="T141" s="88"/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T141" s="18" t="s">
        <v>176</v>
      </c>
      <c r="AU141" s="18" t="s">
        <v>89</v>
      </c>
    </row>
    <row r="142" s="2" customFormat="1">
      <c r="A142" s="40"/>
      <c r="B142" s="41"/>
      <c r="C142" s="42"/>
      <c r="D142" s="243" t="s">
        <v>178</v>
      </c>
      <c r="E142" s="42"/>
      <c r="F142" s="247" t="s">
        <v>570</v>
      </c>
      <c r="G142" s="42"/>
      <c r="H142" s="42"/>
      <c r="I142" s="150"/>
      <c r="J142" s="42"/>
      <c r="K142" s="42"/>
      <c r="L142" s="46"/>
      <c r="M142" s="245"/>
      <c r="N142" s="246"/>
      <c r="O142" s="87"/>
      <c r="P142" s="87"/>
      <c r="Q142" s="87"/>
      <c r="R142" s="87"/>
      <c r="S142" s="87"/>
      <c r="T142" s="88"/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T142" s="18" t="s">
        <v>178</v>
      </c>
      <c r="AU142" s="18" t="s">
        <v>89</v>
      </c>
    </row>
    <row r="143" s="13" customFormat="1">
      <c r="A143" s="13"/>
      <c r="B143" s="248"/>
      <c r="C143" s="249"/>
      <c r="D143" s="243" t="s">
        <v>187</v>
      </c>
      <c r="E143" s="250" t="s">
        <v>39</v>
      </c>
      <c r="F143" s="251" t="s">
        <v>571</v>
      </c>
      <c r="G143" s="249"/>
      <c r="H143" s="252">
        <v>120</v>
      </c>
      <c r="I143" s="253"/>
      <c r="J143" s="249"/>
      <c r="K143" s="249"/>
      <c r="L143" s="254"/>
      <c r="M143" s="255"/>
      <c r="N143" s="256"/>
      <c r="O143" s="256"/>
      <c r="P143" s="256"/>
      <c r="Q143" s="256"/>
      <c r="R143" s="256"/>
      <c r="S143" s="256"/>
      <c r="T143" s="257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58" t="s">
        <v>187</v>
      </c>
      <c r="AU143" s="258" t="s">
        <v>89</v>
      </c>
      <c r="AV143" s="13" t="s">
        <v>89</v>
      </c>
      <c r="AW143" s="13" t="s">
        <v>41</v>
      </c>
      <c r="AX143" s="13" t="s">
        <v>80</v>
      </c>
      <c r="AY143" s="258" t="s">
        <v>166</v>
      </c>
    </row>
    <row r="144" s="14" customFormat="1">
      <c r="A144" s="14"/>
      <c r="B144" s="259"/>
      <c r="C144" s="260"/>
      <c r="D144" s="243" t="s">
        <v>187</v>
      </c>
      <c r="E144" s="261" t="s">
        <v>499</v>
      </c>
      <c r="F144" s="262" t="s">
        <v>190</v>
      </c>
      <c r="G144" s="260"/>
      <c r="H144" s="263">
        <v>120</v>
      </c>
      <c r="I144" s="264"/>
      <c r="J144" s="260"/>
      <c r="K144" s="260"/>
      <c r="L144" s="265"/>
      <c r="M144" s="266"/>
      <c r="N144" s="267"/>
      <c r="O144" s="267"/>
      <c r="P144" s="267"/>
      <c r="Q144" s="267"/>
      <c r="R144" s="267"/>
      <c r="S144" s="267"/>
      <c r="T144" s="268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69" t="s">
        <v>187</v>
      </c>
      <c r="AU144" s="269" t="s">
        <v>89</v>
      </c>
      <c r="AV144" s="14" t="s">
        <v>174</v>
      </c>
      <c r="AW144" s="14" t="s">
        <v>41</v>
      </c>
      <c r="AX144" s="14" t="s">
        <v>87</v>
      </c>
      <c r="AY144" s="269" t="s">
        <v>166</v>
      </c>
    </row>
    <row r="145" s="12" customFormat="1" ht="22.8" customHeight="1">
      <c r="A145" s="12"/>
      <c r="B145" s="214"/>
      <c r="C145" s="215"/>
      <c r="D145" s="216" t="s">
        <v>79</v>
      </c>
      <c r="E145" s="228" t="s">
        <v>167</v>
      </c>
      <c r="F145" s="228" t="s">
        <v>168</v>
      </c>
      <c r="G145" s="215"/>
      <c r="H145" s="215"/>
      <c r="I145" s="218"/>
      <c r="J145" s="229">
        <f>BK145</f>
        <v>0</v>
      </c>
      <c r="K145" s="215"/>
      <c r="L145" s="220"/>
      <c r="M145" s="221"/>
      <c r="N145" s="222"/>
      <c r="O145" s="222"/>
      <c r="P145" s="223">
        <f>SUM(P146:P160)</f>
        <v>0</v>
      </c>
      <c r="Q145" s="222"/>
      <c r="R145" s="223">
        <f>SUM(R146:R160)</f>
        <v>29.556500000000003</v>
      </c>
      <c r="S145" s="222"/>
      <c r="T145" s="224">
        <f>SUM(T146:T160)</f>
        <v>0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225" t="s">
        <v>87</v>
      </c>
      <c r="AT145" s="226" t="s">
        <v>79</v>
      </c>
      <c r="AU145" s="226" t="s">
        <v>87</v>
      </c>
      <c r="AY145" s="225" t="s">
        <v>166</v>
      </c>
      <c r="BK145" s="227">
        <f>SUM(BK146:BK160)</f>
        <v>0</v>
      </c>
    </row>
    <row r="146" s="2" customFormat="1" ht="21.75" customHeight="1">
      <c r="A146" s="40"/>
      <c r="B146" s="41"/>
      <c r="C146" s="273" t="s">
        <v>273</v>
      </c>
      <c r="D146" s="273" t="s">
        <v>252</v>
      </c>
      <c r="E146" s="274" t="s">
        <v>336</v>
      </c>
      <c r="F146" s="275" t="s">
        <v>337</v>
      </c>
      <c r="G146" s="276" t="s">
        <v>137</v>
      </c>
      <c r="H146" s="277">
        <v>72</v>
      </c>
      <c r="I146" s="278"/>
      <c r="J146" s="279">
        <f>ROUND(I146*H146,2)</f>
        <v>0</v>
      </c>
      <c r="K146" s="275" t="s">
        <v>298</v>
      </c>
      <c r="L146" s="280"/>
      <c r="M146" s="281" t="s">
        <v>39</v>
      </c>
      <c r="N146" s="282" t="s">
        <v>53</v>
      </c>
      <c r="O146" s="87"/>
      <c r="P146" s="239">
        <f>O146*H146</f>
        <v>0</v>
      </c>
      <c r="Q146" s="239">
        <v>0</v>
      </c>
      <c r="R146" s="239">
        <f>Q146*H146</f>
        <v>0</v>
      </c>
      <c r="S146" s="239">
        <v>0</v>
      </c>
      <c r="T146" s="240">
        <f>S146*H146</f>
        <v>0</v>
      </c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R146" s="241" t="s">
        <v>255</v>
      </c>
      <c r="AT146" s="241" t="s">
        <v>252</v>
      </c>
      <c r="AU146" s="241" t="s">
        <v>89</v>
      </c>
      <c r="AY146" s="18" t="s">
        <v>166</v>
      </c>
      <c r="BE146" s="242">
        <f>IF(N146="základní",J146,0)</f>
        <v>0</v>
      </c>
      <c r="BF146" s="242">
        <f>IF(N146="snížená",J146,0)</f>
        <v>0</v>
      </c>
      <c r="BG146" s="242">
        <f>IF(N146="zákl. přenesená",J146,0)</f>
        <v>0</v>
      </c>
      <c r="BH146" s="242">
        <f>IF(N146="sníž. přenesená",J146,0)</f>
        <v>0</v>
      </c>
      <c r="BI146" s="242">
        <f>IF(N146="nulová",J146,0)</f>
        <v>0</v>
      </c>
      <c r="BJ146" s="18" t="s">
        <v>174</v>
      </c>
      <c r="BK146" s="242">
        <f>ROUND(I146*H146,2)</f>
        <v>0</v>
      </c>
      <c r="BL146" s="18" t="s">
        <v>174</v>
      </c>
      <c r="BM146" s="241" t="s">
        <v>572</v>
      </c>
    </row>
    <row r="147" s="2" customFormat="1">
      <c r="A147" s="40"/>
      <c r="B147" s="41"/>
      <c r="C147" s="42"/>
      <c r="D147" s="243" t="s">
        <v>176</v>
      </c>
      <c r="E147" s="42"/>
      <c r="F147" s="244" t="s">
        <v>337</v>
      </c>
      <c r="G147" s="42"/>
      <c r="H147" s="42"/>
      <c r="I147" s="150"/>
      <c r="J147" s="42"/>
      <c r="K147" s="42"/>
      <c r="L147" s="46"/>
      <c r="M147" s="245"/>
      <c r="N147" s="246"/>
      <c r="O147" s="87"/>
      <c r="P147" s="87"/>
      <c r="Q147" s="87"/>
      <c r="R147" s="87"/>
      <c r="S147" s="87"/>
      <c r="T147" s="88"/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T147" s="18" t="s">
        <v>176</v>
      </c>
      <c r="AU147" s="18" t="s">
        <v>89</v>
      </c>
    </row>
    <row r="148" s="2" customFormat="1">
      <c r="A148" s="40"/>
      <c r="B148" s="41"/>
      <c r="C148" s="42"/>
      <c r="D148" s="243" t="s">
        <v>180</v>
      </c>
      <c r="E148" s="42"/>
      <c r="F148" s="247" t="s">
        <v>339</v>
      </c>
      <c r="G148" s="42"/>
      <c r="H148" s="42"/>
      <c r="I148" s="150"/>
      <c r="J148" s="42"/>
      <c r="K148" s="42"/>
      <c r="L148" s="46"/>
      <c r="M148" s="245"/>
      <c r="N148" s="246"/>
      <c r="O148" s="87"/>
      <c r="P148" s="87"/>
      <c r="Q148" s="87"/>
      <c r="R148" s="87"/>
      <c r="S148" s="87"/>
      <c r="T148" s="88"/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T148" s="18" t="s">
        <v>180</v>
      </c>
      <c r="AU148" s="18" t="s">
        <v>89</v>
      </c>
    </row>
    <row r="149" s="13" customFormat="1">
      <c r="A149" s="13"/>
      <c r="B149" s="248"/>
      <c r="C149" s="249"/>
      <c r="D149" s="243" t="s">
        <v>187</v>
      </c>
      <c r="E149" s="250" t="s">
        <v>39</v>
      </c>
      <c r="F149" s="251" t="s">
        <v>573</v>
      </c>
      <c r="G149" s="249"/>
      <c r="H149" s="252">
        <v>72</v>
      </c>
      <c r="I149" s="253"/>
      <c r="J149" s="249"/>
      <c r="K149" s="249"/>
      <c r="L149" s="254"/>
      <c r="M149" s="255"/>
      <c r="N149" s="256"/>
      <c r="O149" s="256"/>
      <c r="P149" s="256"/>
      <c r="Q149" s="256"/>
      <c r="R149" s="256"/>
      <c r="S149" s="256"/>
      <c r="T149" s="257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58" t="s">
        <v>187</v>
      </c>
      <c r="AU149" s="258" t="s">
        <v>89</v>
      </c>
      <c r="AV149" s="13" t="s">
        <v>89</v>
      </c>
      <c r="AW149" s="13" t="s">
        <v>41</v>
      </c>
      <c r="AX149" s="13" t="s">
        <v>80</v>
      </c>
      <c r="AY149" s="258" t="s">
        <v>166</v>
      </c>
    </row>
    <row r="150" s="14" customFormat="1">
      <c r="A150" s="14"/>
      <c r="B150" s="259"/>
      <c r="C150" s="260"/>
      <c r="D150" s="243" t="s">
        <v>187</v>
      </c>
      <c r="E150" s="261" t="s">
        <v>39</v>
      </c>
      <c r="F150" s="262" t="s">
        <v>190</v>
      </c>
      <c r="G150" s="260"/>
      <c r="H150" s="263">
        <v>72</v>
      </c>
      <c r="I150" s="264"/>
      <c r="J150" s="260"/>
      <c r="K150" s="260"/>
      <c r="L150" s="265"/>
      <c r="M150" s="266"/>
      <c r="N150" s="267"/>
      <c r="O150" s="267"/>
      <c r="P150" s="267"/>
      <c r="Q150" s="267"/>
      <c r="R150" s="267"/>
      <c r="S150" s="267"/>
      <c r="T150" s="268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69" t="s">
        <v>187</v>
      </c>
      <c r="AU150" s="269" t="s">
        <v>89</v>
      </c>
      <c r="AV150" s="14" t="s">
        <v>174</v>
      </c>
      <c r="AW150" s="14" t="s">
        <v>41</v>
      </c>
      <c r="AX150" s="14" t="s">
        <v>87</v>
      </c>
      <c r="AY150" s="269" t="s">
        <v>166</v>
      </c>
    </row>
    <row r="151" s="2" customFormat="1" ht="21.75" customHeight="1">
      <c r="A151" s="40"/>
      <c r="B151" s="41"/>
      <c r="C151" s="230" t="s">
        <v>282</v>
      </c>
      <c r="D151" s="230" t="s">
        <v>169</v>
      </c>
      <c r="E151" s="231" t="s">
        <v>574</v>
      </c>
      <c r="F151" s="232" t="s">
        <v>575</v>
      </c>
      <c r="G151" s="233" t="s">
        <v>241</v>
      </c>
      <c r="H151" s="234">
        <v>50</v>
      </c>
      <c r="I151" s="235"/>
      <c r="J151" s="236">
        <f>ROUND(I151*H151,2)</f>
        <v>0</v>
      </c>
      <c r="K151" s="232" t="s">
        <v>298</v>
      </c>
      <c r="L151" s="46"/>
      <c r="M151" s="237" t="s">
        <v>39</v>
      </c>
      <c r="N151" s="238" t="s">
        <v>53</v>
      </c>
      <c r="O151" s="87"/>
      <c r="P151" s="239">
        <f>O151*H151</f>
        <v>0</v>
      </c>
      <c r="Q151" s="239">
        <v>0.59113000000000004</v>
      </c>
      <c r="R151" s="239">
        <f>Q151*H151</f>
        <v>29.556500000000003</v>
      </c>
      <c r="S151" s="239">
        <v>0</v>
      </c>
      <c r="T151" s="240">
        <f>S151*H151</f>
        <v>0</v>
      </c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R151" s="241" t="s">
        <v>174</v>
      </c>
      <c r="AT151" s="241" t="s">
        <v>169</v>
      </c>
      <c r="AU151" s="241" t="s">
        <v>89</v>
      </c>
      <c r="AY151" s="18" t="s">
        <v>166</v>
      </c>
      <c r="BE151" s="242">
        <f>IF(N151="základní",J151,0)</f>
        <v>0</v>
      </c>
      <c r="BF151" s="242">
        <f>IF(N151="snížená",J151,0)</f>
        <v>0</v>
      </c>
      <c r="BG151" s="242">
        <f>IF(N151="zákl. přenesená",J151,0)</f>
        <v>0</v>
      </c>
      <c r="BH151" s="242">
        <f>IF(N151="sníž. přenesená",J151,0)</f>
        <v>0</v>
      </c>
      <c r="BI151" s="242">
        <f>IF(N151="nulová",J151,0)</f>
        <v>0</v>
      </c>
      <c r="BJ151" s="18" t="s">
        <v>174</v>
      </c>
      <c r="BK151" s="242">
        <f>ROUND(I151*H151,2)</f>
        <v>0</v>
      </c>
      <c r="BL151" s="18" t="s">
        <v>174</v>
      </c>
      <c r="BM151" s="241" t="s">
        <v>576</v>
      </c>
    </row>
    <row r="152" s="2" customFormat="1">
      <c r="A152" s="40"/>
      <c r="B152" s="41"/>
      <c r="C152" s="42"/>
      <c r="D152" s="243" t="s">
        <v>176</v>
      </c>
      <c r="E152" s="42"/>
      <c r="F152" s="244" t="s">
        <v>577</v>
      </c>
      <c r="G152" s="42"/>
      <c r="H152" s="42"/>
      <c r="I152" s="150"/>
      <c r="J152" s="42"/>
      <c r="K152" s="42"/>
      <c r="L152" s="46"/>
      <c r="M152" s="245"/>
      <c r="N152" s="246"/>
      <c r="O152" s="87"/>
      <c r="P152" s="87"/>
      <c r="Q152" s="87"/>
      <c r="R152" s="87"/>
      <c r="S152" s="87"/>
      <c r="T152" s="88"/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T152" s="18" t="s">
        <v>176</v>
      </c>
      <c r="AU152" s="18" t="s">
        <v>89</v>
      </c>
    </row>
    <row r="153" s="2" customFormat="1">
      <c r="A153" s="40"/>
      <c r="B153" s="41"/>
      <c r="C153" s="42"/>
      <c r="D153" s="243" t="s">
        <v>178</v>
      </c>
      <c r="E153" s="42"/>
      <c r="F153" s="247" t="s">
        <v>578</v>
      </c>
      <c r="G153" s="42"/>
      <c r="H153" s="42"/>
      <c r="I153" s="150"/>
      <c r="J153" s="42"/>
      <c r="K153" s="42"/>
      <c r="L153" s="46"/>
      <c r="M153" s="245"/>
      <c r="N153" s="246"/>
      <c r="O153" s="87"/>
      <c r="P153" s="87"/>
      <c r="Q153" s="87"/>
      <c r="R153" s="87"/>
      <c r="S153" s="87"/>
      <c r="T153" s="88"/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T153" s="18" t="s">
        <v>178</v>
      </c>
      <c r="AU153" s="18" t="s">
        <v>89</v>
      </c>
    </row>
    <row r="154" s="13" customFormat="1">
      <c r="A154" s="13"/>
      <c r="B154" s="248"/>
      <c r="C154" s="249"/>
      <c r="D154" s="243" t="s">
        <v>187</v>
      </c>
      <c r="E154" s="250" t="s">
        <v>39</v>
      </c>
      <c r="F154" s="251" t="s">
        <v>579</v>
      </c>
      <c r="G154" s="249"/>
      <c r="H154" s="252">
        <v>50</v>
      </c>
      <c r="I154" s="253"/>
      <c r="J154" s="249"/>
      <c r="K154" s="249"/>
      <c r="L154" s="254"/>
      <c r="M154" s="255"/>
      <c r="N154" s="256"/>
      <c r="O154" s="256"/>
      <c r="P154" s="256"/>
      <c r="Q154" s="256"/>
      <c r="R154" s="256"/>
      <c r="S154" s="256"/>
      <c r="T154" s="257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58" t="s">
        <v>187</v>
      </c>
      <c r="AU154" s="258" t="s">
        <v>89</v>
      </c>
      <c r="AV154" s="13" t="s">
        <v>89</v>
      </c>
      <c r="AW154" s="13" t="s">
        <v>41</v>
      </c>
      <c r="AX154" s="13" t="s">
        <v>80</v>
      </c>
      <c r="AY154" s="258" t="s">
        <v>166</v>
      </c>
    </row>
    <row r="155" s="14" customFormat="1">
      <c r="A155" s="14"/>
      <c r="B155" s="259"/>
      <c r="C155" s="260"/>
      <c r="D155" s="243" t="s">
        <v>187</v>
      </c>
      <c r="E155" s="261" t="s">
        <v>39</v>
      </c>
      <c r="F155" s="262" t="s">
        <v>190</v>
      </c>
      <c r="G155" s="260"/>
      <c r="H155" s="263">
        <v>50</v>
      </c>
      <c r="I155" s="264"/>
      <c r="J155" s="260"/>
      <c r="K155" s="260"/>
      <c r="L155" s="265"/>
      <c r="M155" s="266"/>
      <c r="N155" s="267"/>
      <c r="O155" s="267"/>
      <c r="P155" s="267"/>
      <c r="Q155" s="267"/>
      <c r="R155" s="267"/>
      <c r="S155" s="267"/>
      <c r="T155" s="268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69" t="s">
        <v>187</v>
      </c>
      <c r="AU155" s="269" t="s">
        <v>89</v>
      </c>
      <c r="AV155" s="14" t="s">
        <v>174</v>
      </c>
      <c r="AW155" s="14" t="s">
        <v>41</v>
      </c>
      <c r="AX155" s="14" t="s">
        <v>87</v>
      </c>
      <c r="AY155" s="269" t="s">
        <v>166</v>
      </c>
    </row>
    <row r="156" s="2" customFormat="1" ht="16.5" customHeight="1">
      <c r="A156" s="40"/>
      <c r="B156" s="41"/>
      <c r="C156" s="273" t="s">
        <v>580</v>
      </c>
      <c r="D156" s="273" t="s">
        <v>252</v>
      </c>
      <c r="E156" s="274" t="s">
        <v>581</v>
      </c>
      <c r="F156" s="275" t="s">
        <v>582</v>
      </c>
      <c r="G156" s="276" t="s">
        <v>194</v>
      </c>
      <c r="H156" s="277">
        <v>150</v>
      </c>
      <c r="I156" s="278"/>
      <c r="J156" s="279">
        <f>ROUND(I156*H156,2)</f>
        <v>0</v>
      </c>
      <c r="K156" s="275" t="s">
        <v>39</v>
      </c>
      <c r="L156" s="280"/>
      <c r="M156" s="281" t="s">
        <v>39</v>
      </c>
      <c r="N156" s="282" t="s">
        <v>53</v>
      </c>
      <c r="O156" s="87"/>
      <c r="P156" s="239">
        <f>O156*H156</f>
        <v>0</v>
      </c>
      <c r="Q156" s="239">
        <v>0</v>
      </c>
      <c r="R156" s="239">
        <f>Q156*H156</f>
        <v>0</v>
      </c>
      <c r="S156" s="239">
        <v>0</v>
      </c>
      <c r="T156" s="240">
        <f>S156*H156</f>
        <v>0</v>
      </c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R156" s="241" t="s">
        <v>255</v>
      </c>
      <c r="AT156" s="241" t="s">
        <v>252</v>
      </c>
      <c r="AU156" s="241" t="s">
        <v>89</v>
      </c>
      <c r="AY156" s="18" t="s">
        <v>166</v>
      </c>
      <c r="BE156" s="242">
        <f>IF(N156="základní",J156,0)</f>
        <v>0</v>
      </c>
      <c r="BF156" s="242">
        <f>IF(N156="snížená",J156,0)</f>
        <v>0</v>
      </c>
      <c r="BG156" s="242">
        <f>IF(N156="zákl. přenesená",J156,0)</f>
        <v>0</v>
      </c>
      <c r="BH156" s="242">
        <f>IF(N156="sníž. přenesená",J156,0)</f>
        <v>0</v>
      </c>
      <c r="BI156" s="242">
        <f>IF(N156="nulová",J156,0)</f>
        <v>0</v>
      </c>
      <c r="BJ156" s="18" t="s">
        <v>174</v>
      </c>
      <c r="BK156" s="242">
        <f>ROUND(I156*H156,2)</f>
        <v>0</v>
      </c>
      <c r="BL156" s="18" t="s">
        <v>174</v>
      </c>
      <c r="BM156" s="241" t="s">
        <v>583</v>
      </c>
    </row>
    <row r="157" s="2" customFormat="1">
      <c r="A157" s="40"/>
      <c r="B157" s="41"/>
      <c r="C157" s="42"/>
      <c r="D157" s="243" t="s">
        <v>176</v>
      </c>
      <c r="E157" s="42"/>
      <c r="F157" s="244" t="s">
        <v>584</v>
      </c>
      <c r="G157" s="42"/>
      <c r="H157" s="42"/>
      <c r="I157" s="150"/>
      <c r="J157" s="42"/>
      <c r="K157" s="42"/>
      <c r="L157" s="46"/>
      <c r="M157" s="245"/>
      <c r="N157" s="246"/>
      <c r="O157" s="87"/>
      <c r="P157" s="87"/>
      <c r="Q157" s="87"/>
      <c r="R157" s="87"/>
      <c r="S157" s="87"/>
      <c r="T157" s="88"/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T157" s="18" t="s">
        <v>176</v>
      </c>
      <c r="AU157" s="18" t="s">
        <v>89</v>
      </c>
    </row>
    <row r="158" s="2" customFormat="1">
      <c r="A158" s="40"/>
      <c r="B158" s="41"/>
      <c r="C158" s="42"/>
      <c r="D158" s="243" t="s">
        <v>180</v>
      </c>
      <c r="E158" s="42"/>
      <c r="F158" s="247" t="s">
        <v>585</v>
      </c>
      <c r="G158" s="42"/>
      <c r="H158" s="42"/>
      <c r="I158" s="150"/>
      <c r="J158" s="42"/>
      <c r="K158" s="42"/>
      <c r="L158" s="46"/>
      <c r="M158" s="245"/>
      <c r="N158" s="246"/>
      <c r="O158" s="87"/>
      <c r="P158" s="87"/>
      <c r="Q158" s="87"/>
      <c r="R158" s="87"/>
      <c r="S158" s="87"/>
      <c r="T158" s="88"/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T158" s="18" t="s">
        <v>180</v>
      </c>
      <c r="AU158" s="18" t="s">
        <v>89</v>
      </c>
    </row>
    <row r="159" s="13" customFormat="1">
      <c r="A159" s="13"/>
      <c r="B159" s="248"/>
      <c r="C159" s="249"/>
      <c r="D159" s="243" t="s">
        <v>187</v>
      </c>
      <c r="E159" s="250" t="s">
        <v>39</v>
      </c>
      <c r="F159" s="251" t="s">
        <v>586</v>
      </c>
      <c r="G159" s="249"/>
      <c r="H159" s="252">
        <v>150</v>
      </c>
      <c r="I159" s="253"/>
      <c r="J159" s="249"/>
      <c r="K159" s="249"/>
      <c r="L159" s="254"/>
      <c r="M159" s="255"/>
      <c r="N159" s="256"/>
      <c r="O159" s="256"/>
      <c r="P159" s="256"/>
      <c r="Q159" s="256"/>
      <c r="R159" s="256"/>
      <c r="S159" s="256"/>
      <c r="T159" s="257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58" t="s">
        <v>187</v>
      </c>
      <c r="AU159" s="258" t="s">
        <v>89</v>
      </c>
      <c r="AV159" s="13" t="s">
        <v>89</v>
      </c>
      <c r="AW159" s="13" t="s">
        <v>41</v>
      </c>
      <c r="AX159" s="13" t="s">
        <v>80</v>
      </c>
      <c r="AY159" s="258" t="s">
        <v>166</v>
      </c>
    </row>
    <row r="160" s="14" customFormat="1">
      <c r="A160" s="14"/>
      <c r="B160" s="259"/>
      <c r="C160" s="260"/>
      <c r="D160" s="243" t="s">
        <v>187</v>
      </c>
      <c r="E160" s="261" t="s">
        <v>39</v>
      </c>
      <c r="F160" s="262" t="s">
        <v>190</v>
      </c>
      <c r="G160" s="260"/>
      <c r="H160" s="263">
        <v>150</v>
      </c>
      <c r="I160" s="264"/>
      <c r="J160" s="260"/>
      <c r="K160" s="260"/>
      <c r="L160" s="265"/>
      <c r="M160" s="266"/>
      <c r="N160" s="267"/>
      <c r="O160" s="267"/>
      <c r="P160" s="267"/>
      <c r="Q160" s="267"/>
      <c r="R160" s="267"/>
      <c r="S160" s="267"/>
      <c r="T160" s="268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69" t="s">
        <v>187</v>
      </c>
      <c r="AU160" s="269" t="s">
        <v>89</v>
      </c>
      <c r="AV160" s="14" t="s">
        <v>174</v>
      </c>
      <c r="AW160" s="14" t="s">
        <v>41</v>
      </c>
      <c r="AX160" s="14" t="s">
        <v>87</v>
      </c>
      <c r="AY160" s="269" t="s">
        <v>166</v>
      </c>
    </row>
    <row r="161" s="12" customFormat="1" ht="22.8" customHeight="1">
      <c r="A161" s="12"/>
      <c r="B161" s="214"/>
      <c r="C161" s="215"/>
      <c r="D161" s="216" t="s">
        <v>79</v>
      </c>
      <c r="E161" s="228" t="s">
        <v>356</v>
      </c>
      <c r="F161" s="228" t="s">
        <v>357</v>
      </c>
      <c r="G161" s="215"/>
      <c r="H161" s="215"/>
      <c r="I161" s="218"/>
      <c r="J161" s="229">
        <f>BK161</f>
        <v>0</v>
      </c>
      <c r="K161" s="215"/>
      <c r="L161" s="220"/>
      <c r="M161" s="221"/>
      <c r="N161" s="222"/>
      <c r="O161" s="222"/>
      <c r="P161" s="223">
        <f>SUM(P162:P164)</f>
        <v>0</v>
      </c>
      <c r="Q161" s="222"/>
      <c r="R161" s="223">
        <f>SUM(R162:R164)</f>
        <v>0</v>
      </c>
      <c r="S161" s="222"/>
      <c r="T161" s="224">
        <f>SUM(T162:T164)</f>
        <v>0</v>
      </c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R161" s="225" t="s">
        <v>87</v>
      </c>
      <c r="AT161" s="226" t="s">
        <v>79</v>
      </c>
      <c r="AU161" s="226" t="s">
        <v>87</v>
      </c>
      <c r="AY161" s="225" t="s">
        <v>166</v>
      </c>
      <c r="BK161" s="227">
        <f>SUM(BK162:BK164)</f>
        <v>0</v>
      </c>
    </row>
    <row r="162" s="2" customFormat="1" ht="21.75" customHeight="1">
      <c r="A162" s="40"/>
      <c r="B162" s="41"/>
      <c r="C162" s="230" t="s">
        <v>587</v>
      </c>
      <c r="D162" s="230" t="s">
        <v>169</v>
      </c>
      <c r="E162" s="231" t="s">
        <v>588</v>
      </c>
      <c r="F162" s="232" t="s">
        <v>589</v>
      </c>
      <c r="G162" s="233" t="s">
        <v>137</v>
      </c>
      <c r="H162" s="234">
        <v>364.13799999999998</v>
      </c>
      <c r="I162" s="235"/>
      <c r="J162" s="236">
        <f>ROUND(I162*H162,2)</f>
        <v>0</v>
      </c>
      <c r="K162" s="232" t="s">
        <v>298</v>
      </c>
      <c r="L162" s="46"/>
      <c r="M162" s="237" t="s">
        <v>39</v>
      </c>
      <c r="N162" s="238" t="s">
        <v>53</v>
      </c>
      <c r="O162" s="87"/>
      <c r="P162" s="239">
        <f>O162*H162</f>
        <v>0</v>
      </c>
      <c r="Q162" s="239">
        <v>0</v>
      </c>
      <c r="R162" s="239">
        <f>Q162*H162</f>
        <v>0</v>
      </c>
      <c r="S162" s="239">
        <v>0</v>
      </c>
      <c r="T162" s="240">
        <f>S162*H162</f>
        <v>0</v>
      </c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R162" s="241" t="s">
        <v>174</v>
      </c>
      <c r="AT162" s="241" t="s">
        <v>169</v>
      </c>
      <c r="AU162" s="241" t="s">
        <v>89</v>
      </c>
      <c r="AY162" s="18" t="s">
        <v>166</v>
      </c>
      <c r="BE162" s="242">
        <f>IF(N162="základní",J162,0)</f>
        <v>0</v>
      </c>
      <c r="BF162" s="242">
        <f>IF(N162="snížená",J162,0)</f>
        <v>0</v>
      </c>
      <c r="BG162" s="242">
        <f>IF(N162="zákl. přenesená",J162,0)</f>
        <v>0</v>
      </c>
      <c r="BH162" s="242">
        <f>IF(N162="sníž. přenesená",J162,0)</f>
        <v>0</v>
      </c>
      <c r="BI162" s="242">
        <f>IF(N162="nulová",J162,0)</f>
        <v>0</v>
      </c>
      <c r="BJ162" s="18" t="s">
        <v>174</v>
      </c>
      <c r="BK162" s="242">
        <f>ROUND(I162*H162,2)</f>
        <v>0</v>
      </c>
      <c r="BL162" s="18" t="s">
        <v>174</v>
      </c>
      <c r="BM162" s="241" t="s">
        <v>590</v>
      </c>
    </row>
    <row r="163" s="2" customFormat="1">
      <c r="A163" s="40"/>
      <c r="B163" s="41"/>
      <c r="C163" s="42"/>
      <c r="D163" s="243" t="s">
        <v>176</v>
      </c>
      <c r="E163" s="42"/>
      <c r="F163" s="244" t="s">
        <v>591</v>
      </c>
      <c r="G163" s="42"/>
      <c r="H163" s="42"/>
      <c r="I163" s="150"/>
      <c r="J163" s="42"/>
      <c r="K163" s="42"/>
      <c r="L163" s="46"/>
      <c r="M163" s="245"/>
      <c r="N163" s="246"/>
      <c r="O163" s="87"/>
      <c r="P163" s="87"/>
      <c r="Q163" s="87"/>
      <c r="R163" s="87"/>
      <c r="S163" s="87"/>
      <c r="T163" s="88"/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  <c r="AT163" s="18" t="s">
        <v>176</v>
      </c>
      <c r="AU163" s="18" t="s">
        <v>89</v>
      </c>
    </row>
    <row r="164" s="2" customFormat="1">
      <c r="A164" s="40"/>
      <c r="B164" s="41"/>
      <c r="C164" s="42"/>
      <c r="D164" s="243" t="s">
        <v>178</v>
      </c>
      <c r="E164" s="42"/>
      <c r="F164" s="247" t="s">
        <v>592</v>
      </c>
      <c r="G164" s="42"/>
      <c r="H164" s="42"/>
      <c r="I164" s="150"/>
      <c r="J164" s="42"/>
      <c r="K164" s="42"/>
      <c r="L164" s="46"/>
      <c r="M164" s="245"/>
      <c r="N164" s="246"/>
      <c r="O164" s="87"/>
      <c r="P164" s="87"/>
      <c r="Q164" s="87"/>
      <c r="R164" s="87"/>
      <c r="S164" s="87"/>
      <c r="T164" s="88"/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T164" s="18" t="s">
        <v>178</v>
      </c>
      <c r="AU164" s="18" t="s">
        <v>89</v>
      </c>
    </row>
    <row r="165" s="12" customFormat="1" ht="25.92" customHeight="1">
      <c r="A165" s="12"/>
      <c r="B165" s="214"/>
      <c r="C165" s="215"/>
      <c r="D165" s="216" t="s">
        <v>79</v>
      </c>
      <c r="E165" s="217" t="s">
        <v>199</v>
      </c>
      <c r="F165" s="217" t="s">
        <v>200</v>
      </c>
      <c r="G165" s="215"/>
      <c r="H165" s="215"/>
      <c r="I165" s="218"/>
      <c r="J165" s="219">
        <f>BK165</f>
        <v>0</v>
      </c>
      <c r="K165" s="215"/>
      <c r="L165" s="220"/>
      <c r="M165" s="221"/>
      <c r="N165" s="222"/>
      <c r="O165" s="222"/>
      <c r="P165" s="223">
        <f>SUM(P166:P180)</f>
        <v>0</v>
      </c>
      <c r="Q165" s="222"/>
      <c r="R165" s="223">
        <f>SUM(R166:R180)</f>
        <v>0</v>
      </c>
      <c r="S165" s="222"/>
      <c r="T165" s="224">
        <f>SUM(T166:T180)</f>
        <v>0</v>
      </c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R165" s="225" t="s">
        <v>174</v>
      </c>
      <c r="AT165" s="226" t="s">
        <v>79</v>
      </c>
      <c r="AU165" s="226" t="s">
        <v>80</v>
      </c>
      <c r="AY165" s="225" t="s">
        <v>166</v>
      </c>
      <c r="BK165" s="227">
        <f>SUM(BK166:BK180)</f>
        <v>0</v>
      </c>
    </row>
    <row r="166" s="2" customFormat="1" ht="21.75" customHeight="1">
      <c r="A166" s="40"/>
      <c r="B166" s="41"/>
      <c r="C166" s="230" t="s">
        <v>8</v>
      </c>
      <c r="D166" s="230" t="s">
        <v>169</v>
      </c>
      <c r="E166" s="231" t="s">
        <v>201</v>
      </c>
      <c r="F166" s="232" t="s">
        <v>202</v>
      </c>
      <c r="G166" s="233" t="s">
        <v>137</v>
      </c>
      <c r="H166" s="234">
        <v>72</v>
      </c>
      <c r="I166" s="235"/>
      <c r="J166" s="236">
        <f>ROUND(I166*H166,2)</f>
        <v>0</v>
      </c>
      <c r="K166" s="232" t="s">
        <v>173</v>
      </c>
      <c r="L166" s="46"/>
      <c r="M166" s="237" t="s">
        <v>39</v>
      </c>
      <c r="N166" s="238" t="s">
        <v>53</v>
      </c>
      <c r="O166" s="87"/>
      <c r="P166" s="239">
        <f>O166*H166</f>
        <v>0</v>
      </c>
      <c r="Q166" s="239">
        <v>0</v>
      </c>
      <c r="R166" s="239">
        <f>Q166*H166</f>
        <v>0</v>
      </c>
      <c r="S166" s="239">
        <v>0</v>
      </c>
      <c r="T166" s="240">
        <f>S166*H166</f>
        <v>0</v>
      </c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R166" s="241" t="s">
        <v>203</v>
      </c>
      <c r="AT166" s="241" t="s">
        <v>169</v>
      </c>
      <c r="AU166" s="241" t="s">
        <v>87</v>
      </c>
      <c r="AY166" s="18" t="s">
        <v>166</v>
      </c>
      <c r="BE166" s="242">
        <f>IF(N166="základní",J166,0)</f>
        <v>0</v>
      </c>
      <c r="BF166" s="242">
        <f>IF(N166="snížená",J166,0)</f>
        <v>0</v>
      </c>
      <c r="BG166" s="242">
        <f>IF(N166="zákl. přenesená",J166,0)</f>
        <v>0</v>
      </c>
      <c r="BH166" s="242">
        <f>IF(N166="sníž. přenesená",J166,0)</f>
        <v>0</v>
      </c>
      <c r="BI166" s="242">
        <f>IF(N166="nulová",J166,0)</f>
        <v>0</v>
      </c>
      <c r="BJ166" s="18" t="s">
        <v>174</v>
      </c>
      <c r="BK166" s="242">
        <f>ROUND(I166*H166,2)</f>
        <v>0</v>
      </c>
      <c r="BL166" s="18" t="s">
        <v>203</v>
      </c>
      <c r="BM166" s="241" t="s">
        <v>593</v>
      </c>
    </row>
    <row r="167" s="2" customFormat="1">
      <c r="A167" s="40"/>
      <c r="B167" s="41"/>
      <c r="C167" s="42"/>
      <c r="D167" s="243" t="s">
        <v>176</v>
      </c>
      <c r="E167" s="42"/>
      <c r="F167" s="244" t="s">
        <v>205</v>
      </c>
      <c r="G167" s="42"/>
      <c r="H167" s="42"/>
      <c r="I167" s="150"/>
      <c r="J167" s="42"/>
      <c r="K167" s="42"/>
      <c r="L167" s="46"/>
      <c r="M167" s="245"/>
      <c r="N167" s="246"/>
      <c r="O167" s="87"/>
      <c r="P167" s="87"/>
      <c r="Q167" s="87"/>
      <c r="R167" s="87"/>
      <c r="S167" s="87"/>
      <c r="T167" s="88"/>
      <c r="U167" s="40"/>
      <c r="V167" s="40"/>
      <c r="W167" s="40"/>
      <c r="X167" s="40"/>
      <c r="Y167" s="40"/>
      <c r="Z167" s="40"/>
      <c r="AA167" s="40"/>
      <c r="AB167" s="40"/>
      <c r="AC167" s="40"/>
      <c r="AD167" s="40"/>
      <c r="AE167" s="40"/>
      <c r="AT167" s="18" t="s">
        <v>176</v>
      </c>
      <c r="AU167" s="18" t="s">
        <v>87</v>
      </c>
    </row>
    <row r="168" s="2" customFormat="1">
      <c r="A168" s="40"/>
      <c r="B168" s="41"/>
      <c r="C168" s="42"/>
      <c r="D168" s="243" t="s">
        <v>178</v>
      </c>
      <c r="E168" s="42"/>
      <c r="F168" s="247" t="s">
        <v>206</v>
      </c>
      <c r="G168" s="42"/>
      <c r="H168" s="42"/>
      <c r="I168" s="150"/>
      <c r="J168" s="42"/>
      <c r="K168" s="42"/>
      <c r="L168" s="46"/>
      <c r="M168" s="245"/>
      <c r="N168" s="246"/>
      <c r="O168" s="87"/>
      <c r="P168" s="87"/>
      <c r="Q168" s="87"/>
      <c r="R168" s="87"/>
      <c r="S168" s="87"/>
      <c r="T168" s="88"/>
      <c r="U168" s="40"/>
      <c r="V168" s="40"/>
      <c r="W168" s="40"/>
      <c r="X168" s="40"/>
      <c r="Y168" s="40"/>
      <c r="Z168" s="40"/>
      <c r="AA168" s="40"/>
      <c r="AB168" s="40"/>
      <c r="AC168" s="40"/>
      <c r="AD168" s="40"/>
      <c r="AE168" s="40"/>
      <c r="AT168" s="18" t="s">
        <v>178</v>
      </c>
      <c r="AU168" s="18" t="s">
        <v>87</v>
      </c>
    </row>
    <row r="169" s="13" customFormat="1">
      <c r="A169" s="13"/>
      <c r="B169" s="248"/>
      <c r="C169" s="249"/>
      <c r="D169" s="243" t="s">
        <v>187</v>
      </c>
      <c r="E169" s="250" t="s">
        <v>39</v>
      </c>
      <c r="F169" s="251" t="s">
        <v>594</v>
      </c>
      <c r="G169" s="249"/>
      <c r="H169" s="252">
        <v>72</v>
      </c>
      <c r="I169" s="253"/>
      <c r="J169" s="249"/>
      <c r="K169" s="249"/>
      <c r="L169" s="254"/>
      <c r="M169" s="255"/>
      <c r="N169" s="256"/>
      <c r="O169" s="256"/>
      <c r="P169" s="256"/>
      <c r="Q169" s="256"/>
      <c r="R169" s="256"/>
      <c r="S169" s="256"/>
      <c r="T169" s="257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58" t="s">
        <v>187</v>
      </c>
      <c r="AU169" s="258" t="s">
        <v>87</v>
      </c>
      <c r="AV169" s="13" t="s">
        <v>89</v>
      </c>
      <c r="AW169" s="13" t="s">
        <v>41</v>
      </c>
      <c r="AX169" s="13" t="s">
        <v>80</v>
      </c>
      <c r="AY169" s="258" t="s">
        <v>166</v>
      </c>
    </row>
    <row r="170" s="14" customFormat="1">
      <c r="A170" s="14"/>
      <c r="B170" s="259"/>
      <c r="C170" s="260"/>
      <c r="D170" s="243" t="s">
        <v>187</v>
      </c>
      <c r="E170" s="261" t="s">
        <v>39</v>
      </c>
      <c r="F170" s="262" t="s">
        <v>190</v>
      </c>
      <c r="G170" s="260"/>
      <c r="H170" s="263">
        <v>72</v>
      </c>
      <c r="I170" s="264"/>
      <c r="J170" s="260"/>
      <c r="K170" s="260"/>
      <c r="L170" s="265"/>
      <c r="M170" s="266"/>
      <c r="N170" s="267"/>
      <c r="O170" s="267"/>
      <c r="P170" s="267"/>
      <c r="Q170" s="267"/>
      <c r="R170" s="267"/>
      <c r="S170" s="267"/>
      <c r="T170" s="268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69" t="s">
        <v>187</v>
      </c>
      <c r="AU170" s="269" t="s">
        <v>87</v>
      </c>
      <c r="AV170" s="14" t="s">
        <v>174</v>
      </c>
      <c r="AW170" s="14" t="s">
        <v>41</v>
      </c>
      <c r="AX170" s="14" t="s">
        <v>87</v>
      </c>
      <c r="AY170" s="269" t="s">
        <v>166</v>
      </c>
    </row>
    <row r="171" s="2" customFormat="1" ht="33" customHeight="1">
      <c r="A171" s="40"/>
      <c r="B171" s="41"/>
      <c r="C171" s="230" t="s">
        <v>595</v>
      </c>
      <c r="D171" s="230" t="s">
        <v>169</v>
      </c>
      <c r="E171" s="231" t="s">
        <v>368</v>
      </c>
      <c r="F171" s="232" t="s">
        <v>369</v>
      </c>
      <c r="G171" s="233" t="s">
        <v>137</v>
      </c>
      <c r="H171" s="234">
        <v>288</v>
      </c>
      <c r="I171" s="235"/>
      <c r="J171" s="236">
        <f>ROUND(I171*H171,2)</f>
        <v>0</v>
      </c>
      <c r="K171" s="232" t="s">
        <v>173</v>
      </c>
      <c r="L171" s="46"/>
      <c r="M171" s="237" t="s">
        <v>39</v>
      </c>
      <c r="N171" s="238" t="s">
        <v>53</v>
      </c>
      <c r="O171" s="87"/>
      <c r="P171" s="239">
        <f>O171*H171</f>
        <v>0</v>
      </c>
      <c r="Q171" s="239">
        <v>0</v>
      </c>
      <c r="R171" s="239">
        <f>Q171*H171</f>
        <v>0</v>
      </c>
      <c r="S171" s="239">
        <v>0</v>
      </c>
      <c r="T171" s="240">
        <f>S171*H171</f>
        <v>0</v>
      </c>
      <c r="U171" s="40"/>
      <c r="V171" s="40"/>
      <c r="W171" s="40"/>
      <c r="X171" s="40"/>
      <c r="Y171" s="40"/>
      <c r="Z171" s="40"/>
      <c r="AA171" s="40"/>
      <c r="AB171" s="40"/>
      <c r="AC171" s="40"/>
      <c r="AD171" s="40"/>
      <c r="AE171" s="40"/>
      <c r="AR171" s="241" t="s">
        <v>203</v>
      </c>
      <c r="AT171" s="241" t="s">
        <v>169</v>
      </c>
      <c r="AU171" s="241" t="s">
        <v>87</v>
      </c>
      <c r="AY171" s="18" t="s">
        <v>166</v>
      </c>
      <c r="BE171" s="242">
        <f>IF(N171="základní",J171,0)</f>
        <v>0</v>
      </c>
      <c r="BF171" s="242">
        <f>IF(N171="snížená",J171,0)</f>
        <v>0</v>
      </c>
      <c r="BG171" s="242">
        <f>IF(N171="zákl. přenesená",J171,0)</f>
        <v>0</v>
      </c>
      <c r="BH171" s="242">
        <f>IF(N171="sníž. přenesená",J171,0)</f>
        <v>0</v>
      </c>
      <c r="BI171" s="242">
        <f>IF(N171="nulová",J171,0)</f>
        <v>0</v>
      </c>
      <c r="BJ171" s="18" t="s">
        <v>174</v>
      </c>
      <c r="BK171" s="242">
        <f>ROUND(I171*H171,2)</f>
        <v>0</v>
      </c>
      <c r="BL171" s="18" t="s">
        <v>203</v>
      </c>
      <c r="BM171" s="241" t="s">
        <v>596</v>
      </c>
    </row>
    <row r="172" s="2" customFormat="1">
      <c r="A172" s="40"/>
      <c r="B172" s="41"/>
      <c r="C172" s="42"/>
      <c r="D172" s="243" t="s">
        <v>176</v>
      </c>
      <c r="E172" s="42"/>
      <c r="F172" s="244" t="s">
        <v>371</v>
      </c>
      <c r="G172" s="42"/>
      <c r="H172" s="42"/>
      <c r="I172" s="150"/>
      <c r="J172" s="42"/>
      <c r="K172" s="42"/>
      <c r="L172" s="46"/>
      <c r="M172" s="245"/>
      <c r="N172" s="246"/>
      <c r="O172" s="87"/>
      <c r="P172" s="87"/>
      <c r="Q172" s="87"/>
      <c r="R172" s="87"/>
      <c r="S172" s="87"/>
      <c r="T172" s="88"/>
      <c r="U172" s="40"/>
      <c r="V172" s="40"/>
      <c r="W172" s="40"/>
      <c r="X172" s="40"/>
      <c r="Y172" s="40"/>
      <c r="Z172" s="40"/>
      <c r="AA172" s="40"/>
      <c r="AB172" s="40"/>
      <c r="AC172" s="40"/>
      <c r="AD172" s="40"/>
      <c r="AE172" s="40"/>
      <c r="AT172" s="18" t="s">
        <v>176</v>
      </c>
      <c r="AU172" s="18" t="s">
        <v>87</v>
      </c>
    </row>
    <row r="173" s="2" customFormat="1">
      <c r="A173" s="40"/>
      <c r="B173" s="41"/>
      <c r="C173" s="42"/>
      <c r="D173" s="243" t="s">
        <v>178</v>
      </c>
      <c r="E173" s="42"/>
      <c r="F173" s="247" t="s">
        <v>206</v>
      </c>
      <c r="G173" s="42"/>
      <c r="H173" s="42"/>
      <c r="I173" s="150"/>
      <c r="J173" s="42"/>
      <c r="K173" s="42"/>
      <c r="L173" s="46"/>
      <c r="M173" s="245"/>
      <c r="N173" s="246"/>
      <c r="O173" s="87"/>
      <c r="P173" s="87"/>
      <c r="Q173" s="87"/>
      <c r="R173" s="87"/>
      <c r="S173" s="87"/>
      <c r="T173" s="88"/>
      <c r="U173" s="40"/>
      <c r="V173" s="40"/>
      <c r="W173" s="40"/>
      <c r="X173" s="40"/>
      <c r="Y173" s="40"/>
      <c r="Z173" s="40"/>
      <c r="AA173" s="40"/>
      <c r="AB173" s="40"/>
      <c r="AC173" s="40"/>
      <c r="AD173" s="40"/>
      <c r="AE173" s="40"/>
      <c r="AT173" s="18" t="s">
        <v>178</v>
      </c>
      <c r="AU173" s="18" t="s">
        <v>87</v>
      </c>
    </row>
    <row r="174" s="13" customFormat="1">
      <c r="A174" s="13"/>
      <c r="B174" s="248"/>
      <c r="C174" s="249"/>
      <c r="D174" s="243" t="s">
        <v>187</v>
      </c>
      <c r="E174" s="250" t="s">
        <v>39</v>
      </c>
      <c r="F174" s="251" t="s">
        <v>597</v>
      </c>
      <c r="G174" s="249"/>
      <c r="H174" s="252">
        <v>288</v>
      </c>
      <c r="I174" s="253"/>
      <c r="J174" s="249"/>
      <c r="K174" s="249"/>
      <c r="L174" s="254"/>
      <c r="M174" s="255"/>
      <c r="N174" s="256"/>
      <c r="O174" s="256"/>
      <c r="P174" s="256"/>
      <c r="Q174" s="256"/>
      <c r="R174" s="256"/>
      <c r="S174" s="256"/>
      <c r="T174" s="257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58" t="s">
        <v>187</v>
      </c>
      <c r="AU174" s="258" t="s">
        <v>87</v>
      </c>
      <c r="AV174" s="13" t="s">
        <v>89</v>
      </c>
      <c r="AW174" s="13" t="s">
        <v>41</v>
      </c>
      <c r="AX174" s="13" t="s">
        <v>80</v>
      </c>
      <c r="AY174" s="258" t="s">
        <v>166</v>
      </c>
    </row>
    <row r="175" s="14" customFormat="1">
      <c r="A175" s="14"/>
      <c r="B175" s="259"/>
      <c r="C175" s="260"/>
      <c r="D175" s="243" t="s">
        <v>187</v>
      </c>
      <c r="E175" s="261" t="s">
        <v>39</v>
      </c>
      <c r="F175" s="262" t="s">
        <v>190</v>
      </c>
      <c r="G175" s="260"/>
      <c r="H175" s="263">
        <v>288</v>
      </c>
      <c r="I175" s="264"/>
      <c r="J175" s="260"/>
      <c r="K175" s="260"/>
      <c r="L175" s="265"/>
      <c r="M175" s="266"/>
      <c r="N175" s="267"/>
      <c r="O175" s="267"/>
      <c r="P175" s="267"/>
      <c r="Q175" s="267"/>
      <c r="R175" s="267"/>
      <c r="S175" s="267"/>
      <c r="T175" s="268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69" t="s">
        <v>187</v>
      </c>
      <c r="AU175" s="269" t="s">
        <v>87</v>
      </c>
      <c r="AV175" s="14" t="s">
        <v>174</v>
      </c>
      <c r="AW175" s="14" t="s">
        <v>41</v>
      </c>
      <c r="AX175" s="14" t="s">
        <v>87</v>
      </c>
      <c r="AY175" s="269" t="s">
        <v>166</v>
      </c>
    </row>
    <row r="176" s="2" customFormat="1" ht="21.75" customHeight="1">
      <c r="A176" s="40"/>
      <c r="B176" s="41"/>
      <c r="C176" s="230" t="s">
        <v>598</v>
      </c>
      <c r="D176" s="230" t="s">
        <v>169</v>
      </c>
      <c r="E176" s="231" t="s">
        <v>373</v>
      </c>
      <c r="F176" s="232" t="s">
        <v>374</v>
      </c>
      <c r="G176" s="233" t="s">
        <v>137</v>
      </c>
      <c r="H176" s="234">
        <v>72</v>
      </c>
      <c r="I176" s="235"/>
      <c r="J176" s="236">
        <f>ROUND(I176*H176,2)</f>
        <v>0</v>
      </c>
      <c r="K176" s="232" t="s">
        <v>173</v>
      </c>
      <c r="L176" s="46"/>
      <c r="M176" s="237" t="s">
        <v>39</v>
      </c>
      <c r="N176" s="238" t="s">
        <v>53</v>
      </c>
      <c r="O176" s="87"/>
      <c r="P176" s="239">
        <f>O176*H176</f>
        <v>0</v>
      </c>
      <c r="Q176" s="239">
        <v>0</v>
      </c>
      <c r="R176" s="239">
        <f>Q176*H176</f>
        <v>0</v>
      </c>
      <c r="S176" s="239">
        <v>0</v>
      </c>
      <c r="T176" s="240">
        <f>S176*H176</f>
        <v>0</v>
      </c>
      <c r="U176" s="40"/>
      <c r="V176" s="40"/>
      <c r="W176" s="40"/>
      <c r="X176" s="40"/>
      <c r="Y176" s="40"/>
      <c r="Z176" s="40"/>
      <c r="AA176" s="40"/>
      <c r="AB176" s="40"/>
      <c r="AC176" s="40"/>
      <c r="AD176" s="40"/>
      <c r="AE176" s="40"/>
      <c r="AR176" s="241" t="s">
        <v>203</v>
      </c>
      <c r="AT176" s="241" t="s">
        <v>169</v>
      </c>
      <c r="AU176" s="241" t="s">
        <v>87</v>
      </c>
      <c r="AY176" s="18" t="s">
        <v>166</v>
      </c>
      <c r="BE176" s="242">
        <f>IF(N176="základní",J176,0)</f>
        <v>0</v>
      </c>
      <c r="BF176" s="242">
        <f>IF(N176="snížená",J176,0)</f>
        <v>0</v>
      </c>
      <c r="BG176" s="242">
        <f>IF(N176="zákl. přenesená",J176,0)</f>
        <v>0</v>
      </c>
      <c r="BH176" s="242">
        <f>IF(N176="sníž. přenesená",J176,0)</f>
        <v>0</v>
      </c>
      <c r="BI176" s="242">
        <f>IF(N176="nulová",J176,0)</f>
        <v>0</v>
      </c>
      <c r="BJ176" s="18" t="s">
        <v>174</v>
      </c>
      <c r="BK176" s="242">
        <f>ROUND(I176*H176,2)</f>
        <v>0</v>
      </c>
      <c r="BL176" s="18" t="s">
        <v>203</v>
      </c>
      <c r="BM176" s="241" t="s">
        <v>599</v>
      </c>
    </row>
    <row r="177" s="2" customFormat="1">
      <c r="A177" s="40"/>
      <c r="B177" s="41"/>
      <c r="C177" s="42"/>
      <c r="D177" s="243" t="s">
        <v>176</v>
      </c>
      <c r="E177" s="42"/>
      <c r="F177" s="244" t="s">
        <v>376</v>
      </c>
      <c r="G177" s="42"/>
      <c r="H177" s="42"/>
      <c r="I177" s="150"/>
      <c r="J177" s="42"/>
      <c r="K177" s="42"/>
      <c r="L177" s="46"/>
      <c r="M177" s="245"/>
      <c r="N177" s="246"/>
      <c r="O177" s="87"/>
      <c r="P177" s="87"/>
      <c r="Q177" s="87"/>
      <c r="R177" s="87"/>
      <c r="S177" s="87"/>
      <c r="T177" s="88"/>
      <c r="U177" s="40"/>
      <c r="V177" s="40"/>
      <c r="W177" s="40"/>
      <c r="X177" s="40"/>
      <c r="Y177" s="40"/>
      <c r="Z177" s="40"/>
      <c r="AA177" s="40"/>
      <c r="AB177" s="40"/>
      <c r="AC177" s="40"/>
      <c r="AD177" s="40"/>
      <c r="AE177" s="40"/>
      <c r="AT177" s="18" t="s">
        <v>176</v>
      </c>
      <c r="AU177" s="18" t="s">
        <v>87</v>
      </c>
    </row>
    <row r="178" s="2" customFormat="1">
      <c r="A178" s="40"/>
      <c r="B178" s="41"/>
      <c r="C178" s="42"/>
      <c r="D178" s="243" t="s">
        <v>178</v>
      </c>
      <c r="E178" s="42"/>
      <c r="F178" s="247" t="s">
        <v>377</v>
      </c>
      <c r="G178" s="42"/>
      <c r="H178" s="42"/>
      <c r="I178" s="150"/>
      <c r="J178" s="42"/>
      <c r="K178" s="42"/>
      <c r="L178" s="46"/>
      <c r="M178" s="245"/>
      <c r="N178" s="246"/>
      <c r="O178" s="87"/>
      <c r="P178" s="87"/>
      <c r="Q178" s="87"/>
      <c r="R178" s="87"/>
      <c r="S178" s="87"/>
      <c r="T178" s="88"/>
      <c r="U178" s="40"/>
      <c r="V178" s="40"/>
      <c r="W178" s="40"/>
      <c r="X178" s="40"/>
      <c r="Y178" s="40"/>
      <c r="Z178" s="40"/>
      <c r="AA178" s="40"/>
      <c r="AB178" s="40"/>
      <c r="AC178" s="40"/>
      <c r="AD178" s="40"/>
      <c r="AE178" s="40"/>
      <c r="AT178" s="18" t="s">
        <v>178</v>
      </c>
      <c r="AU178" s="18" t="s">
        <v>87</v>
      </c>
    </row>
    <row r="179" s="13" customFormat="1">
      <c r="A179" s="13"/>
      <c r="B179" s="248"/>
      <c r="C179" s="249"/>
      <c r="D179" s="243" t="s">
        <v>187</v>
      </c>
      <c r="E179" s="250" t="s">
        <v>39</v>
      </c>
      <c r="F179" s="251" t="s">
        <v>594</v>
      </c>
      <c r="G179" s="249"/>
      <c r="H179" s="252">
        <v>72</v>
      </c>
      <c r="I179" s="253"/>
      <c r="J179" s="249"/>
      <c r="K179" s="249"/>
      <c r="L179" s="254"/>
      <c r="M179" s="255"/>
      <c r="N179" s="256"/>
      <c r="O179" s="256"/>
      <c r="P179" s="256"/>
      <c r="Q179" s="256"/>
      <c r="R179" s="256"/>
      <c r="S179" s="256"/>
      <c r="T179" s="257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58" t="s">
        <v>187</v>
      </c>
      <c r="AU179" s="258" t="s">
        <v>87</v>
      </c>
      <c r="AV179" s="13" t="s">
        <v>89</v>
      </c>
      <c r="AW179" s="13" t="s">
        <v>41</v>
      </c>
      <c r="AX179" s="13" t="s">
        <v>80</v>
      </c>
      <c r="AY179" s="258" t="s">
        <v>166</v>
      </c>
    </row>
    <row r="180" s="14" customFormat="1">
      <c r="A180" s="14"/>
      <c r="B180" s="259"/>
      <c r="C180" s="260"/>
      <c r="D180" s="243" t="s">
        <v>187</v>
      </c>
      <c r="E180" s="261" t="s">
        <v>39</v>
      </c>
      <c r="F180" s="262" t="s">
        <v>190</v>
      </c>
      <c r="G180" s="260"/>
      <c r="H180" s="263">
        <v>72</v>
      </c>
      <c r="I180" s="264"/>
      <c r="J180" s="260"/>
      <c r="K180" s="260"/>
      <c r="L180" s="265"/>
      <c r="M180" s="270"/>
      <c r="N180" s="271"/>
      <c r="O180" s="271"/>
      <c r="P180" s="271"/>
      <c r="Q180" s="271"/>
      <c r="R180" s="271"/>
      <c r="S180" s="271"/>
      <c r="T180" s="272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69" t="s">
        <v>187</v>
      </c>
      <c r="AU180" s="269" t="s">
        <v>87</v>
      </c>
      <c r="AV180" s="14" t="s">
        <v>174</v>
      </c>
      <c r="AW180" s="14" t="s">
        <v>41</v>
      </c>
      <c r="AX180" s="14" t="s">
        <v>87</v>
      </c>
      <c r="AY180" s="269" t="s">
        <v>166</v>
      </c>
    </row>
    <row r="181" s="2" customFormat="1" ht="6.96" customHeight="1">
      <c r="A181" s="40"/>
      <c r="B181" s="62"/>
      <c r="C181" s="63"/>
      <c r="D181" s="63"/>
      <c r="E181" s="63"/>
      <c r="F181" s="63"/>
      <c r="G181" s="63"/>
      <c r="H181" s="63"/>
      <c r="I181" s="179"/>
      <c r="J181" s="63"/>
      <c r="K181" s="63"/>
      <c r="L181" s="46"/>
      <c r="M181" s="40"/>
      <c r="O181" s="40"/>
      <c r="P181" s="40"/>
      <c r="Q181" s="40"/>
      <c r="R181" s="40"/>
      <c r="S181" s="40"/>
      <c r="T181" s="40"/>
      <c r="U181" s="40"/>
      <c r="V181" s="40"/>
      <c r="W181" s="40"/>
      <c r="X181" s="40"/>
      <c r="Y181" s="40"/>
      <c r="Z181" s="40"/>
      <c r="AA181" s="40"/>
      <c r="AB181" s="40"/>
      <c r="AC181" s="40"/>
      <c r="AD181" s="40"/>
      <c r="AE181" s="40"/>
    </row>
  </sheetData>
  <sheetProtection sheet="1" autoFilter="0" formatColumns="0" formatRows="0" objects="1" scenarios="1" spinCount="100000" saltValue="RqPHqydCXesuBWd8niD5AgTbVAeMN3Fnz4fQ+yQyPUX4c3EJA8ioB7Z/Jeg7Kp6ub2+FO7aXBccF5HhhK4CxSQ==" hashValue="r9ZDS9iULXJFy3IuEqIEXkZPxSF31HwjzzvCtRpMn+dtz0aRdZMAhqIGPs2JVEl61OZZejrjn90cCytF0CaCPA==" algorithmName="SHA-512" password="CC35"/>
  <autoFilter ref="C91:K180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0:H80"/>
    <mergeCell ref="E82:H82"/>
    <mergeCell ref="E84:H8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4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4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130</v>
      </c>
    </row>
    <row r="3" hidden="1" s="1" customFormat="1" ht="6.96" customHeight="1">
      <c r="B3" s="143"/>
      <c r="C3" s="144"/>
      <c r="D3" s="144"/>
      <c r="E3" s="144"/>
      <c r="F3" s="144"/>
      <c r="G3" s="144"/>
      <c r="H3" s="144"/>
      <c r="I3" s="145"/>
      <c r="J3" s="144"/>
      <c r="K3" s="144"/>
      <c r="L3" s="21"/>
      <c r="AT3" s="18" t="s">
        <v>89</v>
      </c>
    </row>
    <row r="4" hidden="1" s="1" customFormat="1" ht="24.96" customHeight="1">
      <c r="B4" s="21"/>
      <c r="D4" s="146" t="s">
        <v>139</v>
      </c>
      <c r="I4" s="141"/>
      <c r="L4" s="21"/>
      <c r="M4" s="147" t="s">
        <v>10</v>
      </c>
      <c r="AT4" s="18" t="s">
        <v>41</v>
      </c>
    </row>
    <row r="5" hidden="1" s="1" customFormat="1" ht="6.96" customHeight="1">
      <c r="B5" s="21"/>
      <c r="I5" s="141"/>
      <c r="L5" s="21"/>
    </row>
    <row r="6" hidden="1" s="1" customFormat="1" ht="12" customHeight="1">
      <c r="B6" s="21"/>
      <c r="D6" s="148" t="s">
        <v>16</v>
      </c>
      <c r="I6" s="141"/>
      <c r="L6" s="21"/>
    </row>
    <row r="7" hidden="1" s="1" customFormat="1" ht="16.5" customHeight="1">
      <c r="B7" s="21"/>
      <c r="E7" s="149" t="str">
        <f>'Rekapitulace stavby'!K6</f>
        <v>Oprava odvodnění v žst. Kadaň Prunéřov</v>
      </c>
      <c r="F7" s="148"/>
      <c r="G7" s="148"/>
      <c r="H7" s="148"/>
      <c r="I7" s="141"/>
      <c r="L7" s="21"/>
    </row>
    <row r="8" hidden="1" s="1" customFormat="1" ht="12" customHeight="1">
      <c r="B8" s="21"/>
      <c r="D8" s="148" t="s">
        <v>140</v>
      </c>
      <c r="I8" s="141"/>
      <c r="L8" s="21"/>
    </row>
    <row r="9" hidden="1" s="2" customFormat="1" ht="16.5" customHeight="1">
      <c r="A9" s="40"/>
      <c r="B9" s="46"/>
      <c r="C9" s="40"/>
      <c r="D9" s="40"/>
      <c r="E9" s="149" t="s">
        <v>600</v>
      </c>
      <c r="F9" s="40"/>
      <c r="G9" s="40"/>
      <c r="H9" s="40"/>
      <c r="I9" s="150"/>
      <c r="J9" s="40"/>
      <c r="K9" s="40"/>
      <c r="L9" s="151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hidden="1" s="2" customFormat="1" ht="12" customHeight="1">
      <c r="A10" s="40"/>
      <c r="B10" s="46"/>
      <c r="C10" s="40"/>
      <c r="D10" s="148" t="s">
        <v>142</v>
      </c>
      <c r="E10" s="40"/>
      <c r="F10" s="40"/>
      <c r="G10" s="40"/>
      <c r="H10" s="40"/>
      <c r="I10" s="150"/>
      <c r="J10" s="40"/>
      <c r="K10" s="40"/>
      <c r="L10" s="151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hidden="1" s="2" customFormat="1" ht="16.5" customHeight="1">
      <c r="A11" s="40"/>
      <c r="B11" s="46"/>
      <c r="C11" s="40"/>
      <c r="D11" s="40"/>
      <c r="E11" s="152" t="s">
        <v>601</v>
      </c>
      <c r="F11" s="40"/>
      <c r="G11" s="40"/>
      <c r="H11" s="40"/>
      <c r="I11" s="150"/>
      <c r="J11" s="40"/>
      <c r="K11" s="40"/>
      <c r="L11" s="151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hidden="1" s="2" customFormat="1">
      <c r="A12" s="40"/>
      <c r="B12" s="46"/>
      <c r="C12" s="40"/>
      <c r="D12" s="40"/>
      <c r="E12" s="40"/>
      <c r="F12" s="40"/>
      <c r="G12" s="40"/>
      <c r="H12" s="40"/>
      <c r="I12" s="150"/>
      <c r="J12" s="40"/>
      <c r="K12" s="40"/>
      <c r="L12" s="151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hidden="1" s="2" customFormat="1" ht="12" customHeight="1">
      <c r="A13" s="40"/>
      <c r="B13" s="46"/>
      <c r="C13" s="40"/>
      <c r="D13" s="148" t="s">
        <v>18</v>
      </c>
      <c r="E13" s="40"/>
      <c r="F13" s="136" t="s">
        <v>39</v>
      </c>
      <c r="G13" s="40"/>
      <c r="H13" s="40"/>
      <c r="I13" s="153" t="s">
        <v>20</v>
      </c>
      <c r="J13" s="136" t="s">
        <v>39</v>
      </c>
      <c r="K13" s="40"/>
      <c r="L13" s="151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hidden="1" s="2" customFormat="1" ht="12" customHeight="1">
      <c r="A14" s="40"/>
      <c r="B14" s="46"/>
      <c r="C14" s="40"/>
      <c r="D14" s="148" t="s">
        <v>22</v>
      </c>
      <c r="E14" s="40"/>
      <c r="F14" s="136" t="s">
        <v>23</v>
      </c>
      <c r="G14" s="40"/>
      <c r="H14" s="40"/>
      <c r="I14" s="153" t="s">
        <v>24</v>
      </c>
      <c r="J14" s="154" t="str">
        <f>'Rekapitulace stavby'!AN8</f>
        <v>21. 4. 2020</v>
      </c>
      <c r="K14" s="40"/>
      <c r="L14" s="151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hidden="1" s="2" customFormat="1" ht="10.8" customHeight="1">
      <c r="A15" s="40"/>
      <c r="B15" s="46"/>
      <c r="C15" s="40"/>
      <c r="D15" s="40"/>
      <c r="E15" s="40"/>
      <c r="F15" s="40"/>
      <c r="G15" s="40"/>
      <c r="H15" s="40"/>
      <c r="I15" s="150"/>
      <c r="J15" s="40"/>
      <c r="K15" s="40"/>
      <c r="L15" s="151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hidden="1" s="2" customFormat="1" ht="12" customHeight="1">
      <c r="A16" s="40"/>
      <c r="B16" s="46"/>
      <c r="C16" s="40"/>
      <c r="D16" s="148" t="s">
        <v>30</v>
      </c>
      <c r="E16" s="40"/>
      <c r="F16" s="40"/>
      <c r="G16" s="40"/>
      <c r="H16" s="40"/>
      <c r="I16" s="153" t="s">
        <v>31</v>
      </c>
      <c r="J16" s="136" t="s">
        <v>32</v>
      </c>
      <c r="K16" s="40"/>
      <c r="L16" s="151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hidden="1" s="2" customFormat="1" ht="18" customHeight="1">
      <c r="A17" s="40"/>
      <c r="B17" s="46"/>
      <c r="C17" s="40"/>
      <c r="D17" s="40"/>
      <c r="E17" s="136" t="s">
        <v>33</v>
      </c>
      <c r="F17" s="40"/>
      <c r="G17" s="40"/>
      <c r="H17" s="40"/>
      <c r="I17" s="153" t="s">
        <v>34</v>
      </c>
      <c r="J17" s="136" t="s">
        <v>35</v>
      </c>
      <c r="K17" s="40"/>
      <c r="L17" s="151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hidden="1" s="2" customFormat="1" ht="6.96" customHeight="1">
      <c r="A18" s="40"/>
      <c r="B18" s="46"/>
      <c r="C18" s="40"/>
      <c r="D18" s="40"/>
      <c r="E18" s="40"/>
      <c r="F18" s="40"/>
      <c r="G18" s="40"/>
      <c r="H18" s="40"/>
      <c r="I18" s="150"/>
      <c r="J18" s="40"/>
      <c r="K18" s="40"/>
      <c r="L18" s="151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hidden="1" s="2" customFormat="1" ht="12" customHeight="1">
      <c r="A19" s="40"/>
      <c r="B19" s="46"/>
      <c r="C19" s="40"/>
      <c r="D19" s="148" t="s">
        <v>36</v>
      </c>
      <c r="E19" s="40"/>
      <c r="F19" s="40"/>
      <c r="G19" s="40"/>
      <c r="H19" s="40"/>
      <c r="I19" s="153" t="s">
        <v>31</v>
      </c>
      <c r="J19" s="34" t="str">
        <f>'Rekapitulace stavby'!AN13</f>
        <v>Vyplň údaj</v>
      </c>
      <c r="K19" s="40"/>
      <c r="L19" s="151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hidden="1" s="2" customFormat="1" ht="18" customHeight="1">
      <c r="A20" s="40"/>
      <c r="B20" s="46"/>
      <c r="C20" s="40"/>
      <c r="D20" s="40"/>
      <c r="E20" s="34" t="str">
        <f>'Rekapitulace stavby'!E14</f>
        <v>Vyplň údaj</v>
      </c>
      <c r="F20" s="136"/>
      <c r="G20" s="136"/>
      <c r="H20" s="136"/>
      <c r="I20" s="153" t="s">
        <v>34</v>
      </c>
      <c r="J20" s="34" t="str">
        <f>'Rekapitulace stavby'!AN14</f>
        <v>Vyplň údaj</v>
      </c>
      <c r="K20" s="40"/>
      <c r="L20" s="151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hidden="1" s="2" customFormat="1" ht="6.96" customHeight="1">
      <c r="A21" s="40"/>
      <c r="B21" s="46"/>
      <c r="C21" s="40"/>
      <c r="D21" s="40"/>
      <c r="E21" s="40"/>
      <c r="F21" s="40"/>
      <c r="G21" s="40"/>
      <c r="H21" s="40"/>
      <c r="I21" s="150"/>
      <c r="J21" s="40"/>
      <c r="K21" s="40"/>
      <c r="L21" s="151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hidden="1" s="2" customFormat="1" ht="12" customHeight="1">
      <c r="A22" s="40"/>
      <c r="B22" s="46"/>
      <c r="C22" s="40"/>
      <c r="D22" s="148" t="s">
        <v>38</v>
      </c>
      <c r="E22" s="40"/>
      <c r="F22" s="40"/>
      <c r="G22" s="40"/>
      <c r="H22" s="40"/>
      <c r="I22" s="153" t="s">
        <v>31</v>
      </c>
      <c r="J22" s="136" t="str">
        <f>IF('Rekapitulace stavby'!AN16="","",'Rekapitulace stavby'!AN16)</f>
        <v/>
      </c>
      <c r="K22" s="40"/>
      <c r="L22" s="151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hidden="1" s="2" customFormat="1" ht="18" customHeight="1">
      <c r="A23" s="40"/>
      <c r="B23" s="46"/>
      <c r="C23" s="40"/>
      <c r="D23" s="40"/>
      <c r="E23" s="136" t="str">
        <f>IF('Rekapitulace stavby'!E17="","",'Rekapitulace stavby'!E17)</f>
        <v xml:space="preserve"> </v>
      </c>
      <c r="F23" s="40"/>
      <c r="G23" s="40"/>
      <c r="H23" s="40"/>
      <c r="I23" s="153" t="s">
        <v>34</v>
      </c>
      <c r="J23" s="136" t="str">
        <f>IF('Rekapitulace stavby'!AN17="","",'Rekapitulace stavby'!AN17)</f>
        <v/>
      </c>
      <c r="K23" s="40"/>
      <c r="L23" s="151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hidden="1" s="2" customFormat="1" ht="6.96" customHeight="1">
      <c r="A24" s="40"/>
      <c r="B24" s="46"/>
      <c r="C24" s="40"/>
      <c r="D24" s="40"/>
      <c r="E24" s="40"/>
      <c r="F24" s="40"/>
      <c r="G24" s="40"/>
      <c r="H24" s="40"/>
      <c r="I24" s="150"/>
      <c r="J24" s="40"/>
      <c r="K24" s="40"/>
      <c r="L24" s="151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hidden="1" s="2" customFormat="1" ht="12" customHeight="1">
      <c r="A25" s="40"/>
      <c r="B25" s="46"/>
      <c r="C25" s="40"/>
      <c r="D25" s="148" t="s">
        <v>42</v>
      </c>
      <c r="E25" s="40"/>
      <c r="F25" s="40"/>
      <c r="G25" s="40"/>
      <c r="H25" s="40"/>
      <c r="I25" s="153" t="s">
        <v>31</v>
      </c>
      <c r="J25" s="136" t="s">
        <v>39</v>
      </c>
      <c r="K25" s="40"/>
      <c r="L25" s="151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hidden="1" s="2" customFormat="1" ht="18" customHeight="1">
      <c r="A26" s="40"/>
      <c r="B26" s="46"/>
      <c r="C26" s="40"/>
      <c r="D26" s="40"/>
      <c r="E26" s="136" t="s">
        <v>43</v>
      </c>
      <c r="F26" s="40"/>
      <c r="G26" s="40"/>
      <c r="H26" s="40"/>
      <c r="I26" s="153" t="s">
        <v>34</v>
      </c>
      <c r="J26" s="136" t="s">
        <v>39</v>
      </c>
      <c r="K26" s="40"/>
      <c r="L26" s="151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hidden="1" s="2" customFormat="1" ht="6.96" customHeight="1">
      <c r="A27" s="40"/>
      <c r="B27" s="46"/>
      <c r="C27" s="40"/>
      <c r="D27" s="40"/>
      <c r="E27" s="40"/>
      <c r="F27" s="40"/>
      <c r="G27" s="40"/>
      <c r="H27" s="40"/>
      <c r="I27" s="150"/>
      <c r="J27" s="40"/>
      <c r="K27" s="40"/>
      <c r="L27" s="151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hidden="1" s="2" customFormat="1" ht="12" customHeight="1">
      <c r="A28" s="40"/>
      <c r="B28" s="46"/>
      <c r="C28" s="40"/>
      <c r="D28" s="148" t="s">
        <v>44</v>
      </c>
      <c r="E28" s="40"/>
      <c r="F28" s="40"/>
      <c r="G28" s="40"/>
      <c r="H28" s="40"/>
      <c r="I28" s="150"/>
      <c r="J28" s="40"/>
      <c r="K28" s="40"/>
      <c r="L28" s="151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hidden="1" s="8" customFormat="1" ht="83.25" customHeight="1">
      <c r="A29" s="155"/>
      <c r="B29" s="156"/>
      <c r="C29" s="155"/>
      <c r="D29" s="155"/>
      <c r="E29" s="157" t="s">
        <v>45</v>
      </c>
      <c r="F29" s="157"/>
      <c r="G29" s="157"/>
      <c r="H29" s="157"/>
      <c r="I29" s="158"/>
      <c r="J29" s="155"/>
      <c r="K29" s="155"/>
      <c r="L29" s="159"/>
      <c r="S29" s="155"/>
      <c r="T29" s="155"/>
      <c r="U29" s="155"/>
      <c r="V29" s="155"/>
      <c r="W29" s="155"/>
      <c r="X29" s="155"/>
      <c r="Y29" s="155"/>
      <c r="Z29" s="155"/>
      <c r="AA29" s="155"/>
      <c r="AB29" s="155"/>
      <c r="AC29" s="155"/>
      <c r="AD29" s="155"/>
      <c r="AE29" s="155"/>
    </row>
    <row r="30" hidden="1" s="2" customFormat="1" ht="6.96" customHeight="1">
      <c r="A30" s="40"/>
      <c r="B30" s="46"/>
      <c r="C30" s="40"/>
      <c r="D30" s="40"/>
      <c r="E30" s="40"/>
      <c r="F30" s="40"/>
      <c r="G30" s="40"/>
      <c r="H30" s="40"/>
      <c r="I30" s="150"/>
      <c r="J30" s="40"/>
      <c r="K30" s="40"/>
      <c r="L30" s="151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hidden="1" s="2" customFormat="1" ht="6.96" customHeight="1">
      <c r="A31" s="40"/>
      <c r="B31" s="46"/>
      <c r="C31" s="40"/>
      <c r="D31" s="160"/>
      <c r="E31" s="160"/>
      <c r="F31" s="160"/>
      <c r="G31" s="160"/>
      <c r="H31" s="160"/>
      <c r="I31" s="161"/>
      <c r="J31" s="160"/>
      <c r="K31" s="160"/>
      <c r="L31" s="151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hidden="1" s="2" customFormat="1" ht="25.44" customHeight="1">
      <c r="A32" s="40"/>
      <c r="B32" s="46"/>
      <c r="C32" s="40"/>
      <c r="D32" s="162" t="s">
        <v>46</v>
      </c>
      <c r="E32" s="40"/>
      <c r="F32" s="40"/>
      <c r="G32" s="40"/>
      <c r="H32" s="40"/>
      <c r="I32" s="150"/>
      <c r="J32" s="163">
        <f>ROUND(J85, 2)</f>
        <v>0</v>
      </c>
      <c r="K32" s="40"/>
      <c r="L32" s="151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hidden="1" s="2" customFormat="1" ht="6.96" customHeight="1">
      <c r="A33" s="40"/>
      <c r="B33" s="46"/>
      <c r="C33" s="40"/>
      <c r="D33" s="160"/>
      <c r="E33" s="160"/>
      <c r="F33" s="160"/>
      <c r="G33" s="160"/>
      <c r="H33" s="160"/>
      <c r="I33" s="161"/>
      <c r="J33" s="160"/>
      <c r="K33" s="160"/>
      <c r="L33" s="151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hidden="1" s="2" customFormat="1" ht="14.4" customHeight="1">
      <c r="A34" s="40"/>
      <c r="B34" s="46"/>
      <c r="C34" s="40"/>
      <c r="D34" s="40"/>
      <c r="E34" s="40"/>
      <c r="F34" s="164" t="s">
        <v>48</v>
      </c>
      <c r="G34" s="40"/>
      <c r="H34" s="40"/>
      <c r="I34" s="165" t="s">
        <v>47</v>
      </c>
      <c r="J34" s="164" t="s">
        <v>49</v>
      </c>
      <c r="K34" s="40"/>
      <c r="L34" s="151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166" t="s">
        <v>50</v>
      </c>
      <c r="E35" s="148" t="s">
        <v>51</v>
      </c>
      <c r="F35" s="167">
        <f>ROUND((SUM(BE85:BE117)),  2)</f>
        <v>0</v>
      </c>
      <c r="G35" s="40"/>
      <c r="H35" s="40"/>
      <c r="I35" s="168">
        <v>0.20999999999999999</v>
      </c>
      <c r="J35" s="167">
        <f>ROUND(((SUM(BE85:BE117))*I35),  2)</f>
        <v>0</v>
      </c>
      <c r="K35" s="40"/>
      <c r="L35" s="151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48" t="s">
        <v>52</v>
      </c>
      <c r="F36" s="167">
        <f>ROUND((SUM(BF85:BF117)),  2)</f>
        <v>0</v>
      </c>
      <c r="G36" s="40"/>
      <c r="H36" s="40"/>
      <c r="I36" s="168">
        <v>0.14999999999999999</v>
      </c>
      <c r="J36" s="167">
        <f>ROUND(((SUM(BF85:BF117))*I36),  2)</f>
        <v>0</v>
      </c>
      <c r="K36" s="40"/>
      <c r="L36" s="151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148" t="s">
        <v>50</v>
      </c>
      <c r="E37" s="148" t="s">
        <v>53</v>
      </c>
      <c r="F37" s="167">
        <f>ROUND((SUM(BG85:BG117)),  2)</f>
        <v>0</v>
      </c>
      <c r="G37" s="40"/>
      <c r="H37" s="40"/>
      <c r="I37" s="168">
        <v>0.20999999999999999</v>
      </c>
      <c r="J37" s="167">
        <f>0</f>
        <v>0</v>
      </c>
      <c r="K37" s="40"/>
      <c r="L37" s="151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hidden="1" s="2" customFormat="1" ht="14.4" customHeight="1">
      <c r="A38" s="40"/>
      <c r="B38" s="46"/>
      <c r="C38" s="40"/>
      <c r="D38" s="40"/>
      <c r="E38" s="148" t="s">
        <v>54</v>
      </c>
      <c r="F38" s="167">
        <f>ROUND((SUM(BH85:BH117)),  2)</f>
        <v>0</v>
      </c>
      <c r="G38" s="40"/>
      <c r="H38" s="40"/>
      <c r="I38" s="168">
        <v>0.14999999999999999</v>
      </c>
      <c r="J38" s="167">
        <f>0</f>
        <v>0</v>
      </c>
      <c r="K38" s="40"/>
      <c r="L38" s="151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8" t="s">
        <v>55</v>
      </c>
      <c r="F39" s="167">
        <f>ROUND((SUM(BI85:BI117)),  2)</f>
        <v>0</v>
      </c>
      <c r="G39" s="40"/>
      <c r="H39" s="40"/>
      <c r="I39" s="168">
        <v>0</v>
      </c>
      <c r="J39" s="167">
        <f>0</f>
        <v>0</v>
      </c>
      <c r="K39" s="40"/>
      <c r="L39" s="151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hidden="1" s="2" customFormat="1" ht="6.96" customHeight="1">
      <c r="A40" s="40"/>
      <c r="B40" s="46"/>
      <c r="C40" s="40"/>
      <c r="D40" s="40"/>
      <c r="E40" s="40"/>
      <c r="F40" s="40"/>
      <c r="G40" s="40"/>
      <c r="H40" s="40"/>
      <c r="I40" s="150"/>
      <c r="J40" s="40"/>
      <c r="K40" s="40"/>
      <c r="L40" s="151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hidden="1" s="2" customFormat="1" ht="25.44" customHeight="1">
      <c r="A41" s="40"/>
      <c r="B41" s="46"/>
      <c r="C41" s="169"/>
      <c r="D41" s="170" t="s">
        <v>56</v>
      </c>
      <c r="E41" s="171"/>
      <c r="F41" s="171"/>
      <c r="G41" s="172" t="s">
        <v>57</v>
      </c>
      <c r="H41" s="173" t="s">
        <v>58</v>
      </c>
      <c r="I41" s="174"/>
      <c r="J41" s="175">
        <f>SUM(J32:J39)</f>
        <v>0</v>
      </c>
      <c r="K41" s="176"/>
      <c r="L41" s="151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hidden="1" s="2" customFormat="1" ht="14.4" customHeight="1">
      <c r="A42" s="40"/>
      <c r="B42" s="177"/>
      <c r="C42" s="178"/>
      <c r="D42" s="178"/>
      <c r="E42" s="178"/>
      <c r="F42" s="178"/>
      <c r="G42" s="178"/>
      <c r="H42" s="178"/>
      <c r="I42" s="179"/>
      <c r="J42" s="178"/>
      <c r="K42" s="178"/>
      <c r="L42" s="151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3" hidden="1"/>
    <row r="44" hidden="1"/>
    <row r="45" hidden="1"/>
    <row r="46" hidden="1" s="2" customFormat="1" ht="6.96" customHeight="1">
      <c r="A46" s="40"/>
      <c r="B46" s="180"/>
      <c r="C46" s="181"/>
      <c r="D46" s="181"/>
      <c r="E46" s="181"/>
      <c r="F46" s="181"/>
      <c r="G46" s="181"/>
      <c r="H46" s="181"/>
      <c r="I46" s="182"/>
      <c r="J46" s="181"/>
      <c r="K46" s="181"/>
      <c r="L46" s="151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hidden="1" s="2" customFormat="1" ht="24.96" customHeight="1">
      <c r="A47" s="40"/>
      <c r="B47" s="41"/>
      <c r="C47" s="24" t="s">
        <v>144</v>
      </c>
      <c r="D47" s="42"/>
      <c r="E47" s="42"/>
      <c r="F47" s="42"/>
      <c r="G47" s="42"/>
      <c r="H47" s="42"/>
      <c r="I47" s="150"/>
      <c r="J47" s="42"/>
      <c r="K47" s="42"/>
      <c r="L47" s="151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hidden="1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150"/>
      <c r="J48" s="42"/>
      <c r="K48" s="42"/>
      <c r="L48" s="151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hidden="1" s="2" customFormat="1" ht="12" customHeight="1">
      <c r="A49" s="40"/>
      <c r="B49" s="41"/>
      <c r="C49" s="33" t="s">
        <v>16</v>
      </c>
      <c r="D49" s="42"/>
      <c r="E49" s="42"/>
      <c r="F49" s="42"/>
      <c r="G49" s="42"/>
      <c r="H49" s="42"/>
      <c r="I49" s="150"/>
      <c r="J49" s="42"/>
      <c r="K49" s="42"/>
      <c r="L49" s="151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hidden="1" s="2" customFormat="1" ht="16.5" customHeight="1">
      <c r="A50" s="40"/>
      <c r="B50" s="41"/>
      <c r="C50" s="42"/>
      <c r="D50" s="42"/>
      <c r="E50" s="183" t="str">
        <f>E7</f>
        <v>Oprava odvodnění v žst. Kadaň Prunéřov</v>
      </c>
      <c r="F50" s="33"/>
      <c r="G50" s="33"/>
      <c r="H50" s="33"/>
      <c r="I50" s="150"/>
      <c r="J50" s="42"/>
      <c r="K50" s="42"/>
      <c r="L50" s="151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hidden="1" s="1" customFormat="1" ht="12" customHeight="1">
      <c r="B51" s="22"/>
      <c r="C51" s="33" t="s">
        <v>140</v>
      </c>
      <c r="D51" s="23"/>
      <c r="E51" s="23"/>
      <c r="F51" s="23"/>
      <c r="G51" s="23"/>
      <c r="H51" s="23"/>
      <c r="I51" s="141"/>
      <c r="J51" s="23"/>
      <c r="K51" s="23"/>
      <c r="L51" s="21"/>
    </row>
    <row r="52" hidden="1" s="2" customFormat="1" ht="16.5" customHeight="1">
      <c r="A52" s="40"/>
      <c r="B52" s="41"/>
      <c r="C52" s="42"/>
      <c r="D52" s="42"/>
      <c r="E52" s="183" t="s">
        <v>600</v>
      </c>
      <c r="F52" s="42"/>
      <c r="G52" s="42"/>
      <c r="H52" s="42"/>
      <c r="I52" s="150"/>
      <c r="J52" s="42"/>
      <c r="K52" s="42"/>
      <c r="L52" s="151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hidden="1" s="2" customFormat="1" ht="12" customHeight="1">
      <c r="A53" s="40"/>
      <c r="B53" s="41"/>
      <c r="C53" s="33" t="s">
        <v>142</v>
      </c>
      <c r="D53" s="42"/>
      <c r="E53" s="42"/>
      <c r="F53" s="42"/>
      <c r="G53" s="42"/>
      <c r="H53" s="42"/>
      <c r="I53" s="150"/>
      <c r="J53" s="42"/>
      <c r="K53" s="42"/>
      <c r="L53" s="151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hidden="1" s="2" customFormat="1" ht="16.5" customHeight="1">
      <c r="A54" s="40"/>
      <c r="B54" s="41"/>
      <c r="C54" s="42"/>
      <c r="D54" s="42"/>
      <c r="E54" s="72" t="str">
        <f>E11</f>
        <v>Č61 - VRN</v>
      </c>
      <c r="F54" s="42"/>
      <c r="G54" s="42"/>
      <c r="H54" s="42"/>
      <c r="I54" s="150"/>
      <c r="J54" s="42"/>
      <c r="K54" s="42"/>
      <c r="L54" s="151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hidden="1" s="2" customFormat="1" ht="6.96" customHeight="1">
      <c r="A55" s="40"/>
      <c r="B55" s="41"/>
      <c r="C55" s="42"/>
      <c r="D55" s="42"/>
      <c r="E55" s="42"/>
      <c r="F55" s="42"/>
      <c r="G55" s="42"/>
      <c r="H55" s="42"/>
      <c r="I55" s="150"/>
      <c r="J55" s="42"/>
      <c r="K55" s="42"/>
      <c r="L55" s="151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hidden="1" s="2" customFormat="1" ht="12" customHeight="1">
      <c r="A56" s="40"/>
      <c r="B56" s="41"/>
      <c r="C56" s="33" t="s">
        <v>22</v>
      </c>
      <c r="D56" s="42"/>
      <c r="E56" s="42"/>
      <c r="F56" s="28" t="str">
        <f>F14</f>
        <v>TO Kadaň</v>
      </c>
      <c r="G56" s="42"/>
      <c r="H56" s="42"/>
      <c r="I56" s="153" t="s">
        <v>24</v>
      </c>
      <c r="J56" s="75" t="str">
        <f>IF(J14="","",J14)</f>
        <v>21. 4. 2020</v>
      </c>
      <c r="K56" s="42"/>
      <c r="L56" s="151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hidden="1" s="2" customFormat="1" ht="6.96" customHeight="1">
      <c r="A57" s="40"/>
      <c r="B57" s="41"/>
      <c r="C57" s="42"/>
      <c r="D57" s="42"/>
      <c r="E57" s="42"/>
      <c r="F57" s="42"/>
      <c r="G57" s="42"/>
      <c r="H57" s="42"/>
      <c r="I57" s="150"/>
      <c r="J57" s="42"/>
      <c r="K57" s="42"/>
      <c r="L57" s="151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hidden="1" s="2" customFormat="1" ht="15.15" customHeight="1">
      <c r="A58" s="40"/>
      <c r="B58" s="41"/>
      <c r="C58" s="33" t="s">
        <v>30</v>
      </c>
      <c r="D58" s="42"/>
      <c r="E58" s="42"/>
      <c r="F58" s="28" t="str">
        <f>E17</f>
        <v>Správa železnic s.o., OŘ UNL, ST Most</v>
      </c>
      <c r="G58" s="42"/>
      <c r="H58" s="42"/>
      <c r="I58" s="153" t="s">
        <v>38</v>
      </c>
      <c r="J58" s="38" t="str">
        <f>E23</f>
        <v xml:space="preserve"> </v>
      </c>
      <c r="K58" s="42"/>
      <c r="L58" s="151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hidden="1" s="2" customFormat="1" ht="40.05" customHeight="1">
      <c r="A59" s="40"/>
      <c r="B59" s="41"/>
      <c r="C59" s="33" t="s">
        <v>36</v>
      </c>
      <c r="D59" s="42"/>
      <c r="E59" s="42"/>
      <c r="F59" s="28" t="str">
        <f>IF(E20="","",E20)</f>
        <v>Vyplň údaj</v>
      </c>
      <c r="G59" s="42"/>
      <c r="H59" s="42"/>
      <c r="I59" s="153" t="s">
        <v>42</v>
      </c>
      <c r="J59" s="38" t="str">
        <f>E26</f>
        <v>Ing. Horák Jiří, horak@szdc.cz, +420 602155923</v>
      </c>
      <c r="K59" s="42"/>
      <c r="L59" s="151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hidden="1" s="2" customFormat="1" ht="10.32" customHeight="1">
      <c r="A60" s="40"/>
      <c r="B60" s="41"/>
      <c r="C60" s="42"/>
      <c r="D60" s="42"/>
      <c r="E60" s="42"/>
      <c r="F60" s="42"/>
      <c r="G60" s="42"/>
      <c r="H60" s="42"/>
      <c r="I60" s="150"/>
      <c r="J60" s="42"/>
      <c r="K60" s="42"/>
      <c r="L60" s="151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hidden="1" s="2" customFormat="1" ht="29.28" customHeight="1">
      <c r="A61" s="40"/>
      <c r="B61" s="41"/>
      <c r="C61" s="184" t="s">
        <v>145</v>
      </c>
      <c r="D61" s="185"/>
      <c r="E61" s="185"/>
      <c r="F61" s="185"/>
      <c r="G61" s="185"/>
      <c r="H61" s="185"/>
      <c r="I61" s="186"/>
      <c r="J61" s="187" t="s">
        <v>146</v>
      </c>
      <c r="K61" s="185"/>
      <c r="L61" s="151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hidden="1" s="2" customFormat="1" ht="10.32" customHeight="1">
      <c r="A62" s="40"/>
      <c r="B62" s="41"/>
      <c r="C62" s="42"/>
      <c r="D62" s="42"/>
      <c r="E62" s="42"/>
      <c r="F62" s="42"/>
      <c r="G62" s="42"/>
      <c r="H62" s="42"/>
      <c r="I62" s="150"/>
      <c r="J62" s="42"/>
      <c r="K62" s="42"/>
      <c r="L62" s="151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hidden="1" s="2" customFormat="1" ht="22.8" customHeight="1">
      <c r="A63" s="40"/>
      <c r="B63" s="41"/>
      <c r="C63" s="188" t="s">
        <v>78</v>
      </c>
      <c r="D63" s="42"/>
      <c r="E63" s="42"/>
      <c r="F63" s="42"/>
      <c r="G63" s="42"/>
      <c r="H63" s="42"/>
      <c r="I63" s="150"/>
      <c r="J63" s="105">
        <f>J85</f>
        <v>0</v>
      </c>
      <c r="K63" s="42"/>
      <c r="L63" s="151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  <c r="AU63" s="18" t="s">
        <v>147</v>
      </c>
    </row>
    <row r="64" hidden="1" s="2" customFormat="1" ht="21.84" customHeight="1">
      <c r="A64" s="40"/>
      <c r="B64" s="41"/>
      <c r="C64" s="42"/>
      <c r="D64" s="42"/>
      <c r="E64" s="42"/>
      <c r="F64" s="42"/>
      <c r="G64" s="42"/>
      <c r="H64" s="42"/>
      <c r="I64" s="150"/>
      <c r="J64" s="42"/>
      <c r="K64" s="42"/>
      <c r="L64" s="151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</row>
    <row r="65" hidden="1" s="2" customFormat="1" ht="6.96" customHeight="1">
      <c r="A65" s="40"/>
      <c r="B65" s="62"/>
      <c r="C65" s="63"/>
      <c r="D65" s="63"/>
      <c r="E65" s="63"/>
      <c r="F65" s="63"/>
      <c r="G65" s="63"/>
      <c r="H65" s="63"/>
      <c r="I65" s="179"/>
      <c r="J65" s="63"/>
      <c r="K65" s="63"/>
      <c r="L65" s="151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40"/>
    </row>
    <row r="66" hidden="1"/>
    <row r="67" hidden="1"/>
    <row r="68" hidden="1"/>
    <row r="69" s="2" customFormat="1" ht="6.96" customHeight="1">
      <c r="A69" s="40"/>
      <c r="B69" s="64"/>
      <c r="C69" s="65"/>
      <c r="D69" s="65"/>
      <c r="E69" s="65"/>
      <c r="F69" s="65"/>
      <c r="G69" s="65"/>
      <c r="H69" s="65"/>
      <c r="I69" s="182"/>
      <c r="J69" s="65"/>
      <c r="K69" s="65"/>
      <c r="L69" s="151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0" s="2" customFormat="1" ht="24.96" customHeight="1">
      <c r="A70" s="40"/>
      <c r="B70" s="41"/>
      <c r="C70" s="24" t="s">
        <v>151</v>
      </c>
      <c r="D70" s="42"/>
      <c r="E70" s="42"/>
      <c r="F70" s="42"/>
      <c r="G70" s="42"/>
      <c r="H70" s="42"/>
      <c r="I70" s="150"/>
      <c r="J70" s="42"/>
      <c r="K70" s="42"/>
      <c r="L70" s="151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6.96" customHeight="1">
      <c r="A71" s="40"/>
      <c r="B71" s="41"/>
      <c r="C71" s="42"/>
      <c r="D71" s="42"/>
      <c r="E71" s="42"/>
      <c r="F71" s="42"/>
      <c r="G71" s="42"/>
      <c r="H71" s="42"/>
      <c r="I71" s="150"/>
      <c r="J71" s="42"/>
      <c r="K71" s="42"/>
      <c r="L71" s="151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12" customHeight="1">
      <c r="A72" s="40"/>
      <c r="B72" s="41"/>
      <c r="C72" s="33" t="s">
        <v>16</v>
      </c>
      <c r="D72" s="42"/>
      <c r="E72" s="42"/>
      <c r="F72" s="42"/>
      <c r="G72" s="42"/>
      <c r="H72" s="42"/>
      <c r="I72" s="150"/>
      <c r="J72" s="42"/>
      <c r="K72" s="42"/>
      <c r="L72" s="151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16.5" customHeight="1">
      <c r="A73" s="40"/>
      <c r="B73" s="41"/>
      <c r="C73" s="42"/>
      <c r="D73" s="42"/>
      <c r="E73" s="183" t="str">
        <f>E7</f>
        <v>Oprava odvodnění v žst. Kadaň Prunéřov</v>
      </c>
      <c r="F73" s="33"/>
      <c r="G73" s="33"/>
      <c r="H73" s="33"/>
      <c r="I73" s="150"/>
      <c r="J73" s="42"/>
      <c r="K73" s="42"/>
      <c r="L73" s="151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1" customFormat="1" ht="12" customHeight="1">
      <c r="B74" s="22"/>
      <c r="C74" s="33" t="s">
        <v>140</v>
      </c>
      <c r="D74" s="23"/>
      <c r="E74" s="23"/>
      <c r="F74" s="23"/>
      <c r="G74" s="23"/>
      <c r="H74" s="23"/>
      <c r="I74" s="141"/>
      <c r="J74" s="23"/>
      <c r="K74" s="23"/>
      <c r="L74" s="21"/>
    </row>
    <row r="75" s="2" customFormat="1" ht="16.5" customHeight="1">
      <c r="A75" s="40"/>
      <c r="B75" s="41"/>
      <c r="C75" s="42"/>
      <c r="D75" s="42"/>
      <c r="E75" s="183" t="s">
        <v>600</v>
      </c>
      <c r="F75" s="42"/>
      <c r="G75" s="42"/>
      <c r="H75" s="42"/>
      <c r="I75" s="150"/>
      <c r="J75" s="42"/>
      <c r="K75" s="42"/>
      <c r="L75" s="151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2" customHeight="1">
      <c r="A76" s="40"/>
      <c r="B76" s="41"/>
      <c r="C76" s="33" t="s">
        <v>142</v>
      </c>
      <c r="D76" s="42"/>
      <c r="E76" s="42"/>
      <c r="F76" s="42"/>
      <c r="G76" s="42"/>
      <c r="H76" s="42"/>
      <c r="I76" s="150"/>
      <c r="J76" s="42"/>
      <c r="K76" s="42"/>
      <c r="L76" s="151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6.5" customHeight="1">
      <c r="A77" s="40"/>
      <c r="B77" s="41"/>
      <c r="C77" s="42"/>
      <c r="D77" s="42"/>
      <c r="E77" s="72" t="str">
        <f>E11</f>
        <v>Č61 - VRN</v>
      </c>
      <c r="F77" s="42"/>
      <c r="G77" s="42"/>
      <c r="H77" s="42"/>
      <c r="I77" s="150"/>
      <c r="J77" s="42"/>
      <c r="K77" s="42"/>
      <c r="L77" s="151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6.96" customHeight="1">
      <c r="A78" s="40"/>
      <c r="B78" s="41"/>
      <c r="C78" s="42"/>
      <c r="D78" s="42"/>
      <c r="E78" s="42"/>
      <c r="F78" s="42"/>
      <c r="G78" s="42"/>
      <c r="H78" s="42"/>
      <c r="I78" s="150"/>
      <c r="J78" s="42"/>
      <c r="K78" s="42"/>
      <c r="L78" s="151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2" customHeight="1">
      <c r="A79" s="40"/>
      <c r="B79" s="41"/>
      <c r="C79" s="33" t="s">
        <v>22</v>
      </c>
      <c r="D79" s="42"/>
      <c r="E79" s="42"/>
      <c r="F79" s="28" t="str">
        <f>F14</f>
        <v>TO Kadaň</v>
      </c>
      <c r="G79" s="42"/>
      <c r="H79" s="42"/>
      <c r="I79" s="153" t="s">
        <v>24</v>
      </c>
      <c r="J79" s="75" t="str">
        <f>IF(J14="","",J14)</f>
        <v>21. 4. 2020</v>
      </c>
      <c r="K79" s="42"/>
      <c r="L79" s="151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6.96" customHeight="1">
      <c r="A80" s="40"/>
      <c r="B80" s="41"/>
      <c r="C80" s="42"/>
      <c r="D80" s="42"/>
      <c r="E80" s="42"/>
      <c r="F80" s="42"/>
      <c r="G80" s="42"/>
      <c r="H80" s="42"/>
      <c r="I80" s="150"/>
      <c r="J80" s="42"/>
      <c r="K80" s="42"/>
      <c r="L80" s="151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5.15" customHeight="1">
      <c r="A81" s="40"/>
      <c r="B81" s="41"/>
      <c r="C81" s="33" t="s">
        <v>30</v>
      </c>
      <c r="D81" s="42"/>
      <c r="E81" s="42"/>
      <c r="F81" s="28" t="str">
        <f>E17</f>
        <v>Správa železnic s.o., OŘ UNL, ST Most</v>
      </c>
      <c r="G81" s="42"/>
      <c r="H81" s="42"/>
      <c r="I81" s="153" t="s">
        <v>38</v>
      </c>
      <c r="J81" s="38" t="str">
        <f>E23</f>
        <v xml:space="preserve"> </v>
      </c>
      <c r="K81" s="42"/>
      <c r="L81" s="151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40.05" customHeight="1">
      <c r="A82" s="40"/>
      <c r="B82" s="41"/>
      <c r="C82" s="33" t="s">
        <v>36</v>
      </c>
      <c r="D82" s="42"/>
      <c r="E82" s="42"/>
      <c r="F82" s="28" t="str">
        <f>IF(E20="","",E20)</f>
        <v>Vyplň údaj</v>
      </c>
      <c r="G82" s="42"/>
      <c r="H82" s="42"/>
      <c r="I82" s="153" t="s">
        <v>42</v>
      </c>
      <c r="J82" s="38" t="str">
        <f>E26</f>
        <v>Ing. Horák Jiří, horak@szdc.cz, +420 602155923</v>
      </c>
      <c r="K82" s="42"/>
      <c r="L82" s="151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0.32" customHeight="1">
      <c r="A83" s="40"/>
      <c r="B83" s="41"/>
      <c r="C83" s="42"/>
      <c r="D83" s="42"/>
      <c r="E83" s="42"/>
      <c r="F83" s="42"/>
      <c r="G83" s="42"/>
      <c r="H83" s="42"/>
      <c r="I83" s="150"/>
      <c r="J83" s="42"/>
      <c r="K83" s="42"/>
      <c r="L83" s="151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11" customFormat="1" ht="29.28" customHeight="1">
      <c r="A84" s="202"/>
      <c r="B84" s="203"/>
      <c r="C84" s="204" t="s">
        <v>152</v>
      </c>
      <c r="D84" s="205" t="s">
        <v>65</v>
      </c>
      <c r="E84" s="205" t="s">
        <v>61</v>
      </c>
      <c r="F84" s="205" t="s">
        <v>62</v>
      </c>
      <c r="G84" s="205" t="s">
        <v>153</v>
      </c>
      <c r="H84" s="205" t="s">
        <v>154</v>
      </c>
      <c r="I84" s="206" t="s">
        <v>155</v>
      </c>
      <c r="J84" s="205" t="s">
        <v>146</v>
      </c>
      <c r="K84" s="207" t="s">
        <v>156</v>
      </c>
      <c r="L84" s="208"/>
      <c r="M84" s="95" t="s">
        <v>39</v>
      </c>
      <c r="N84" s="96" t="s">
        <v>50</v>
      </c>
      <c r="O84" s="96" t="s">
        <v>157</v>
      </c>
      <c r="P84" s="96" t="s">
        <v>158</v>
      </c>
      <c r="Q84" s="96" t="s">
        <v>159</v>
      </c>
      <c r="R84" s="96" t="s">
        <v>160</v>
      </c>
      <c r="S84" s="96" t="s">
        <v>161</v>
      </c>
      <c r="T84" s="97" t="s">
        <v>162</v>
      </c>
      <c r="U84" s="202"/>
      <c r="V84" s="202"/>
      <c r="W84" s="202"/>
      <c r="X84" s="202"/>
      <c r="Y84" s="202"/>
      <c r="Z84" s="202"/>
      <c r="AA84" s="202"/>
      <c r="AB84" s="202"/>
      <c r="AC84" s="202"/>
      <c r="AD84" s="202"/>
      <c r="AE84" s="202"/>
    </row>
    <row r="85" s="2" customFormat="1" ht="22.8" customHeight="1">
      <c r="A85" s="40"/>
      <c r="B85" s="41"/>
      <c r="C85" s="102" t="s">
        <v>163</v>
      </c>
      <c r="D85" s="42"/>
      <c r="E85" s="42"/>
      <c r="F85" s="42"/>
      <c r="G85" s="42"/>
      <c r="H85" s="42"/>
      <c r="I85" s="150"/>
      <c r="J85" s="209">
        <f>BK85</f>
        <v>0</v>
      </c>
      <c r="K85" s="42"/>
      <c r="L85" s="46"/>
      <c r="M85" s="98"/>
      <c r="N85" s="210"/>
      <c r="O85" s="99"/>
      <c r="P85" s="211">
        <f>SUM(P86:P117)</f>
        <v>0</v>
      </c>
      <c r="Q85" s="99"/>
      <c r="R85" s="211">
        <f>SUM(R86:R117)</f>
        <v>0</v>
      </c>
      <c r="S85" s="99"/>
      <c r="T85" s="212">
        <f>SUM(T86:T117)</f>
        <v>0</v>
      </c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  <c r="AT85" s="18" t="s">
        <v>79</v>
      </c>
      <c r="AU85" s="18" t="s">
        <v>147</v>
      </c>
      <c r="BK85" s="213">
        <f>SUM(BK86:BK117)</f>
        <v>0</v>
      </c>
    </row>
    <row r="86" s="2" customFormat="1" ht="21.75" customHeight="1">
      <c r="A86" s="40"/>
      <c r="B86" s="41"/>
      <c r="C86" s="230" t="s">
        <v>87</v>
      </c>
      <c r="D86" s="230" t="s">
        <v>169</v>
      </c>
      <c r="E86" s="231" t="s">
        <v>602</v>
      </c>
      <c r="F86" s="232" t="s">
        <v>603</v>
      </c>
      <c r="G86" s="233" t="s">
        <v>604</v>
      </c>
      <c r="H86" s="308"/>
      <c r="I86" s="235"/>
      <c r="J86" s="236">
        <f>ROUND(I86*H86,2)</f>
        <v>0</v>
      </c>
      <c r="K86" s="232" t="s">
        <v>173</v>
      </c>
      <c r="L86" s="46"/>
      <c r="M86" s="237" t="s">
        <v>39</v>
      </c>
      <c r="N86" s="238" t="s">
        <v>53</v>
      </c>
      <c r="O86" s="87"/>
      <c r="P86" s="239">
        <f>O86*H86</f>
        <v>0</v>
      </c>
      <c r="Q86" s="239">
        <v>0</v>
      </c>
      <c r="R86" s="239">
        <f>Q86*H86</f>
        <v>0</v>
      </c>
      <c r="S86" s="239">
        <v>0</v>
      </c>
      <c r="T86" s="240">
        <f>S86*H86</f>
        <v>0</v>
      </c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R86" s="241" t="s">
        <v>174</v>
      </c>
      <c r="AT86" s="241" t="s">
        <v>169</v>
      </c>
      <c r="AU86" s="241" t="s">
        <v>80</v>
      </c>
      <c r="AY86" s="18" t="s">
        <v>166</v>
      </c>
      <c r="BE86" s="242">
        <f>IF(N86="základní",J86,0)</f>
        <v>0</v>
      </c>
      <c r="BF86" s="242">
        <f>IF(N86="snížená",J86,0)</f>
        <v>0</v>
      </c>
      <c r="BG86" s="242">
        <f>IF(N86="zákl. přenesená",J86,0)</f>
        <v>0</v>
      </c>
      <c r="BH86" s="242">
        <f>IF(N86="sníž. přenesená",J86,0)</f>
        <v>0</v>
      </c>
      <c r="BI86" s="242">
        <f>IF(N86="nulová",J86,0)</f>
        <v>0</v>
      </c>
      <c r="BJ86" s="18" t="s">
        <v>174</v>
      </c>
      <c r="BK86" s="242">
        <f>ROUND(I86*H86,2)</f>
        <v>0</v>
      </c>
      <c r="BL86" s="18" t="s">
        <v>174</v>
      </c>
      <c r="BM86" s="241" t="s">
        <v>605</v>
      </c>
    </row>
    <row r="87" s="2" customFormat="1">
      <c r="A87" s="40"/>
      <c r="B87" s="41"/>
      <c r="C87" s="42"/>
      <c r="D87" s="243" t="s">
        <v>176</v>
      </c>
      <c r="E87" s="42"/>
      <c r="F87" s="244" t="s">
        <v>603</v>
      </c>
      <c r="G87" s="42"/>
      <c r="H87" s="42"/>
      <c r="I87" s="150"/>
      <c r="J87" s="42"/>
      <c r="K87" s="42"/>
      <c r="L87" s="46"/>
      <c r="M87" s="245"/>
      <c r="N87" s="246"/>
      <c r="O87" s="87"/>
      <c r="P87" s="87"/>
      <c r="Q87" s="87"/>
      <c r="R87" s="87"/>
      <c r="S87" s="87"/>
      <c r="T87" s="88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T87" s="18" t="s">
        <v>176</v>
      </c>
      <c r="AU87" s="18" t="s">
        <v>80</v>
      </c>
    </row>
    <row r="88" s="2" customFormat="1" ht="21.75" customHeight="1">
      <c r="A88" s="40"/>
      <c r="B88" s="41"/>
      <c r="C88" s="230" t="s">
        <v>89</v>
      </c>
      <c r="D88" s="230" t="s">
        <v>169</v>
      </c>
      <c r="E88" s="231" t="s">
        <v>606</v>
      </c>
      <c r="F88" s="232" t="s">
        <v>607</v>
      </c>
      <c r="G88" s="233" t="s">
        <v>604</v>
      </c>
      <c r="H88" s="308"/>
      <c r="I88" s="235"/>
      <c r="J88" s="236">
        <f>ROUND(I88*H88,2)</f>
        <v>0</v>
      </c>
      <c r="K88" s="232" t="s">
        <v>173</v>
      </c>
      <c r="L88" s="46"/>
      <c r="M88" s="237" t="s">
        <v>39</v>
      </c>
      <c r="N88" s="238" t="s">
        <v>53</v>
      </c>
      <c r="O88" s="87"/>
      <c r="P88" s="239">
        <f>O88*H88</f>
        <v>0</v>
      </c>
      <c r="Q88" s="239">
        <v>0</v>
      </c>
      <c r="R88" s="239">
        <f>Q88*H88</f>
        <v>0</v>
      </c>
      <c r="S88" s="239">
        <v>0</v>
      </c>
      <c r="T88" s="240">
        <f>S88*H88</f>
        <v>0</v>
      </c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R88" s="241" t="s">
        <v>174</v>
      </c>
      <c r="AT88" s="241" t="s">
        <v>169</v>
      </c>
      <c r="AU88" s="241" t="s">
        <v>80</v>
      </c>
      <c r="AY88" s="18" t="s">
        <v>166</v>
      </c>
      <c r="BE88" s="242">
        <f>IF(N88="základní",J88,0)</f>
        <v>0</v>
      </c>
      <c r="BF88" s="242">
        <f>IF(N88="snížená",J88,0)</f>
        <v>0</v>
      </c>
      <c r="BG88" s="242">
        <f>IF(N88="zákl. přenesená",J88,0)</f>
        <v>0</v>
      </c>
      <c r="BH88" s="242">
        <f>IF(N88="sníž. přenesená",J88,0)</f>
        <v>0</v>
      </c>
      <c r="BI88" s="242">
        <f>IF(N88="nulová",J88,0)</f>
        <v>0</v>
      </c>
      <c r="BJ88" s="18" t="s">
        <v>174</v>
      </c>
      <c r="BK88" s="242">
        <f>ROUND(I88*H88,2)</f>
        <v>0</v>
      </c>
      <c r="BL88" s="18" t="s">
        <v>174</v>
      </c>
      <c r="BM88" s="241" t="s">
        <v>608</v>
      </c>
    </row>
    <row r="89" s="2" customFormat="1">
      <c r="A89" s="40"/>
      <c r="B89" s="41"/>
      <c r="C89" s="42"/>
      <c r="D89" s="243" t="s">
        <v>176</v>
      </c>
      <c r="E89" s="42"/>
      <c r="F89" s="244" t="s">
        <v>607</v>
      </c>
      <c r="G89" s="42"/>
      <c r="H89" s="42"/>
      <c r="I89" s="150"/>
      <c r="J89" s="42"/>
      <c r="K89" s="42"/>
      <c r="L89" s="46"/>
      <c r="M89" s="245"/>
      <c r="N89" s="246"/>
      <c r="O89" s="87"/>
      <c r="P89" s="87"/>
      <c r="Q89" s="87"/>
      <c r="R89" s="87"/>
      <c r="S89" s="87"/>
      <c r="T89" s="88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T89" s="18" t="s">
        <v>176</v>
      </c>
      <c r="AU89" s="18" t="s">
        <v>80</v>
      </c>
    </row>
    <row r="90" s="2" customFormat="1" ht="21.75" customHeight="1">
      <c r="A90" s="40"/>
      <c r="B90" s="41"/>
      <c r="C90" s="230" t="s">
        <v>191</v>
      </c>
      <c r="D90" s="230" t="s">
        <v>169</v>
      </c>
      <c r="E90" s="231" t="s">
        <v>609</v>
      </c>
      <c r="F90" s="232" t="s">
        <v>610</v>
      </c>
      <c r="G90" s="233" t="s">
        <v>604</v>
      </c>
      <c r="H90" s="308"/>
      <c r="I90" s="235"/>
      <c r="J90" s="236">
        <f>ROUND(I90*H90,2)</f>
        <v>0</v>
      </c>
      <c r="K90" s="232" t="s">
        <v>173</v>
      </c>
      <c r="L90" s="46"/>
      <c r="M90" s="237" t="s">
        <v>39</v>
      </c>
      <c r="N90" s="238" t="s">
        <v>53</v>
      </c>
      <c r="O90" s="87"/>
      <c r="P90" s="239">
        <f>O90*H90</f>
        <v>0</v>
      </c>
      <c r="Q90" s="239">
        <v>0</v>
      </c>
      <c r="R90" s="239">
        <f>Q90*H90</f>
        <v>0</v>
      </c>
      <c r="S90" s="239">
        <v>0</v>
      </c>
      <c r="T90" s="240">
        <f>S90*H90</f>
        <v>0</v>
      </c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R90" s="241" t="s">
        <v>203</v>
      </c>
      <c r="AT90" s="241" t="s">
        <v>169</v>
      </c>
      <c r="AU90" s="241" t="s">
        <v>80</v>
      </c>
      <c r="AY90" s="18" t="s">
        <v>166</v>
      </c>
      <c r="BE90" s="242">
        <f>IF(N90="základní",J90,0)</f>
        <v>0</v>
      </c>
      <c r="BF90" s="242">
        <f>IF(N90="snížená",J90,0)</f>
        <v>0</v>
      </c>
      <c r="BG90" s="242">
        <f>IF(N90="zákl. přenesená",J90,0)</f>
        <v>0</v>
      </c>
      <c r="BH90" s="242">
        <f>IF(N90="sníž. přenesená",J90,0)</f>
        <v>0</v>
      </c>
      <c r="BI90" s="242">
        <f>IF(N90="nulová",J90,0)</f>
        <v>0</v>
      </c>
      <c r="BJ90" s="18" t="s">
        <v>174</v>
      </c>
      <c r="BK90" s="242">
        <f>ROUND(I90*H90,2)</f>
        <v>0</v>
      </c>
      <c r="BL90" s="18" t="s">
        <v>203</v>
      </c>
      <c r="BM90" s="241" t="s">
        <v>611</v>
      </c>
    </row>
    <row r="91" s="2" customFormat="1">
      <c r="A91" s="40"/>
      <c r="B91" s="41"/>
      <c r="C91" s="42"/>
      <c r="D91" s="243" t="s">
        <v>176</v>
      </c>
      <c r="E91" s="42"/>
      <c r="F91" s="244" t="s">
        <v>612</v>
      </c>
      <c r="G91" s="42"/>
      <c r="H91" s="42"/>
      <c r="I91" s="150"/>
      <c r="J91" s="42"/>
      <c r="K91" s="42"/>
      <c r="L91" s="46"/>
      <c r="M91" s="245"/>
      <c r="N91" s="246"/>
      <c r="O91" s="87"/>
      <c r="P91" s="87"/>
      <c r="Q91" s="87"/>
      <c r="R91" s="87"/>
      <c r="S91" s="87"/>
      <c r="T91" s="88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T91" s="18" t="s">
        <v>176</v>
      </c>
      <c r="AU91" s="18" t="s">
        <v>80</v>
      </c>
    </row>
    <row r="92" s="2" customFormat="1">
      <c r="A92" s="40"/>
      <c r="B92" s="41"/>
      <c r="C92" s="42"/>
      <c r="D92" s="243" t="s">
        <v>178</v>
      </c>
      <c r="E92" s="42"/>
      <c r="F92" s="247" t="s">
        <v>613</v>
      </c>
      <c r="G92" s="42"/>
      <c r="H92" s="42"/>
      <c r="I92" s="150"/>
      <c r="J92" s="42"/>
      <c r="K92" s="42"/>
      <c r="L92" s="46"/>
      <c r="M92" s="245"/>
      <c r="N92" s="246"/>
      <c r="O92" s="87"/>
      <c r="P92" s="87"/>
      <c r="Q92" s="87"/>
      <c r="R92" s="87"/>
      <c r="S92" s="87"/>
      <c r="T92" s="88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T92" s="18" t="s">
        <v>178</v>
      </c>
      <c r="AU92" s="18" t="s">
        <v>80</v>
      </c>
    </row>
    <row r="93" s="2" customFormat="1" ht="55.5" customHeight="1">
      <c r="A93" s="40"/>
      <c r="B93" s="41"/>
      <c r="C93" s="230" t="s">
        <v>174</v>
      </c>
      <c r="D93" s="230" t="s">
        <v>169</v>
      </c>
      <c r="E93" s="231" t="s">
        <v>614</v>
      </c>
      <c r="F93" s="232" t="s">
        <v>615</v>
      </c>
      <c r="G93" s="233" t="s">
        <v>604</v>
      </c>
      <c r="H93" s="308"/>
      <c r="I93" s="235"/>
      <c r="J93" s="236">
        <f>ROUND(I93*H93,2)</f>
        <v>0</v>
      </c>
      <c r="K93" s="232" t="s">
        <v>173</v>
      </c>
      <c r="L93" s="46"/>
      <c r="M93" s="237" t="s">
        <v>39</v>
      </c>
      <c r="N93" s="238" t="s">
        <v>53</v>
      </c>
      <c r="O93" s="87"/>
      <c r="P93" s="239">
        <f>O93*H93</f>
        <v>0</v>
      </c>
      <c r="Q93" s="239">
        <v>0</v>
      </c>
      <c r="R93" s="239">
        <f>Q93*H93</f>
        <v>0</v>
      </c>
      <c r="S93" s="239">
        <v>0</v>
      </c>
      <c r="T93" s="240">
        <f>S93*H93</f>
        <v>0</v>
      </c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R93" s="241" t="s">
        <v>203</v>
      </c>
      <c r="AT93" s="241" t="s">
        <v>169</v>
      </c>
      <c r="AU93" s="241" t="s">
        <v>80</v>
      </c>
      <c r="AY93" s="18" t="s">
        <v>166</v>
      </c>
      <c r="BE93" s="242">
        <f>IF(N93="základní",J93,0)</f>
        <v>0</v>
      </c>
      <c r="BF93" s="242">
        <f>IF(N93="snížená",J93,0)</f>
        <v>0</v>
      </c>
      <c r="BG93" s="242">
        <f>IF(N93="zákl. přenesená",J93,0)</f>
        <v>0</v>
      </c>
      <c r="BH93" s="242">
        <f>IF(N93="sníž. přenesená",J93,0)</f>
        <v>0</v>
      </c>
      <c r="BI93" s="242">
        <f>IF(N93="nulová",J93,0)</f>
        <v>0</v>
      </c>
      <c r="BJ93" s="18" t="s">
        <v>174</v>
      </c>
      <c r="BK93" s="242">
        <f>ROUND(I93*H93,2)</f>
        <v>0</v>
      </c>
      <c r="BL93" s="18" t="s">
        <v>203</v>
      </c>
      <c r="BM93" s="241" t="s">
        <v>616</v>
      </c>
    </row>
    <row r="94" s="2" customFormat="1">
      <c r="A94" s="40"/>
      <c r="B94" s="41"/>
      <c r="C94" s="42"/>
      <c r="D94" s="243" t="s">
        <v>176</v>
      </c>
      <c r="E94" s="42"/>
      <c r="F94" s="244" t="s">
        <v>615</v>
      </c>
      <c r="G94" s="42"/>
      <c r="H94" s="42"/>
      <c r="I94" s="150"/>
      <c r="J94" s="42"/>
      <c r="K94" s="42"/>
      <c r="L94" s="46"/>
      <c r="M94" s="245"/>
      <c r="N94" s="246"/>
      <c r="O94" s="87"/>
      <c r="P94" s="87"/>
      <c r="Q94" s="87"/>
      <c r="R94" s="87"/>
      <c r="S94" s="87"/>
      <c r="T94" s="88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T94" s="18" t="s">
        <v>176</v>
      </c>
      <c r="AU94" s="18" t="s">
        <v>80</v>
      </c>
    </row>
    <row r="95" s="2" customFormat="1" ht="21.75" customHeight="1">
      <c r="A95" s="40"/>
      <c r="B95" s="41"/>
      <c r="C95" s="230" t="s">
        <v>167</v>
      </c>
      <c r="D95" s="230" t="s">
        <v>169</v>
      </c>
      <c r="E95" s="231" t="s">
        <v>617</v>
      </c>
      <c r="F95" s="232" t="s">
        <v>618</v>
      </c>
      <c r="G95" s="233" t="s">
        <v>172</v>
      </c>
      <c r="H95" s="234">
        <v>2.2000000000000002</v>
      </c>
      <c r="I95" s="235"/>
      <c r="J95" s="236">
        <f>ROUND(I95*H95,2)</f>
        <v>0</v>
      </c>
      <c r="K95" s="232" t="s">
        <v>173</v>
      </c>
      <c r="L95" s="46"/>
      <c r="M95" s="237" t="s">
        <v>39</v>
      </c>
      <c r="N95" s="238" t="s">
        <v>53</v>
      </c>
      <c r="O95" s="87"/>
      <c r="P95" s="239">
        <f>O95*H95</f>
        <v>0</v>
      </c>
      <c r="Q95" s="239">
        <v>0</v>
      </c>
      <c r="R95" s="239">
        <f>Q95*H95</f>
        <v>0</v>
      </c>
      <c r="S95" s="239">
        <v>0</v>
      </c>
      <c r="T95" s="240">
        <f>S95*H95</f>
        <v>0</v>
      </c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R95" s="241" t="s">
        <v>203</v>
      </c>
      <c r="AT95" s="241" t="s">
        <v>169</v>
      </c>
      <c r="AU95" s="241" t="s">
        <v>80</v>
      </c>
      <c r="AY95" s="18" t="s">
        <v>166</v>
      </c>
      <c r="BE95" s="242">
        <f>IF(N95="základní",J95,0)</f>
        <v>0</v>
      </c>
      <c r="BF95" s="242">
        <f>IF(N95="snížená",J95,0)</f>
        <v>0</v>
      </c>
      <c r="BG95" s="242">
        <f>IF(N95="zákl. přenesená",J95,0)</f>
        <v>0</v>
      </c>
      <c r="BH95" s="242">
        <f>IF(N95="sníž. přenesená",J95,0)</f>
        <v>0</v>
      </c>
      <c r="BI95" s="242">
        <f>IF(N95="nulová",J95,0)</f>
        <v>0</v>
      </c>
      <c r="BJ95" s="18" t="s">
        <v>174</v>
      </c>
      <c r="BK95" s="242">
        <f>ROUND(I95*H95,2)</f>
        <v>0</v>
      </c>
      <c r="BL95" s="18" t="s">
        <v>203</v>
      </c>
      <c r="BM95" s="241" t="s">
        <v>619</v>
      </c>
    </row>
    <row r="96" s="2" customFormat="1">
      <c r="A96" s="40"/>
      <c r="B96" s="41"/>
      <c r="C96" s="42"/>
      <c r="D96" s="243" t="s">
        <v>176</v>
      </c>
      <c r="E96" s="42"/>
      <c r="F96" s="244" t="s">
        <v>620</v>
      </c>
      <c r="G96" s="42"/>
      <c r="H96" s="42"/>
      <c r="I96" s="150"/>
      <c r="J96" s="42"/>
      <c r="K96" s="42"/>
      <c r="L96" s="46"/>
      <c r="M96" s="245"/>
      <c r="N96" s="246"/>
      <c r="O96" s="87"/>
      <c r="P96" s="87"/>
      <c r="Q96" s="87"/>
      <c r="R96" s="87"/>
      <c r="S96" s="87"/>
      <c r="T96" s="88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T96" s="18" t="s">
        <v>176</v>
      </c>
      <c r="AU96" s="18" t="s">
        <v>80</v>
      </c>
    </row>
    <row r="97" s="2" customFormat="1">
      <c r="A97" s="40"/>
      <c r="B97" s="41"/>
      <c r="C97" s="42"/>
      <c r="D97" s="243" t="s">
        <v>178</v>
      </c>
      <c r="E97" s="42"/>
      <c r="F97" s="247" t="s">
        <v>621</v>
      </c>
      <c r="G97" s="42"/>
      <c r="H97" s="42"/>
      <c r="I97" s="150"/>
      <c r="J97" s="42"/>
      <c r="K97" s="42"/>
      <c r="L97" s="46"/>
      <c r="M97" s="245"/>
      <c r="N97" s="246"/>
      <c r="O97" s="87"/>
      <c r="P97" s="87"/>
      <c r="Q97" s="87"/>
      <c r="R97" s="87"/>
      <c r="S97" s="87"/>
      <c r="T97" s="88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T97" s="18" t="s">
        <v>178</v>
      </c>
      <c r="AU97" s="18" t="s">
        <v>80</v>
      </c>
    </row>
    <row r="98" s="2" customFormat="1" ht="21.75" customHeight="1">
      <c r="A98" s="40"/>
      <c r="B98" s="41"/>
      <c r="C98" s="230" t="s">
        <v>251</v>
      </c>
      <c r="D98" s="230" t="s">
        <v>169</v>
      </c>
      <c r="E98" s="231" t="s">
        <v>622</v>
      </c>
      <c r="F98" s="232" t="s">
        <v>623</v>
      </c>
      <c r="G98" s="233" t="s">
        <v>604</v>
      </c>
      <c r="H98" s="308"/>
      <c r="I98" s="235"/>
      <c r="J98" s="236">
        <f>ROUND(I98*H98,2)</f>
        <v>0</v>
      </c>
      <c r="K98" s="232" t="s">
        <v>173</v>
      </c>
      <c r="L98" s="46"/>
      <c r="M98" s="237" t="s">
        <v>39</v>
      </c>
      <c r="N98" s="238" t="s">
        <v>53</v>
      </c>
      <c r="O98" s="87"/>
      <c r="P98" s="239">
        <f>O98*H98</f>
        <v>0</v>
      </c>
      <c r="Q98" s="239">
        <v>0</v>
      </c>
      <c r="R98" s="239">
        <f>Q98*H98</f>
        <v>0</v>
      </c>
      <c r="S98" s="239">
        <v>0</v>
      </c>
      <c r="T98" s="240">
        <f>S98*H98</f>
        <v>0</v>
      </c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R98" s="241" t="s">
        <v>174</v>
      </c>
      <c r="AT98" s="241" t="s">
        <v>169</v>
      </c>
      <c r="AU98" s="241" t="s">
        <v>80</v>
      </c>
      <c r="AY98" s="18" t="s">
        <v>166</v>
      </c>
      <c r="BE98" s="242">
        <f>IF(N98="základní",J98,0)</f>
        <v>0</v>
      </c>
      <c r="BF98" s="242">
        <f>IF(N98="snížená",J98,0)</f>
        <v>0</v>
      </c>
      <c r="BG98" s="242">
        <f>IF(N98="zákl. přenesená",J98,0)</f>
        <v>0</v>
      </c>
      <c r="BH98" s="242">
        <f>IF(N98="sníž. přenesená",J98,0)</f>
        <v>0</v>
      </c>
      <c r="BI98" s="242">
        <f>IF(N98="nulová",J98,0)</f>
        <v>0</v>
      </c>
      <c r="BJ98" s="18" t="s">
        <v>174</v>
      </c>
      <c r="BK98" s="242">
        <f>ROUND(I98*H98,2)</f>
        <v>0</v>
      </c>
      <c r="BL98" s="18" t="s">
        <v>174</v>
      </c>
      <c r="BM98" s="241" t="s">
        <v>624</v>
      </c>
    </row>
    <row r="99" s="2" customFormat="1">
      <c r="A99" s="40"/>
      <c r="B99" s="41"/>
      <c r="C99" s="42"/>
      <c r="D99" s="243" t="s">
        <v>176</v>
      </c>
      <c r="E99" s="42"/>
      <c r="F99" s="244" t="s">
        <v>623</v>
      </c>
      <c r="G99" s="42"/>
      <c r="H99" s="42"/>
      <c r="I99" s="150"/>
      <c r="J99" s="42"/>
      <c r="K99" s="42"/>
      <c r="L99" s="46"/>
      <c r="M99" s="245"/>
      <c r="N99" s="246"/>
      <c r="O99" s="87"/>
      <c r="P99" s="87"/>
      <c r="Q99" s="87"/>
      <c r="R99" s="87"/>
      <c r="S99" s="87"/>
      <c r="T99" s="88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T99" s="18" t="s">
        <v>176</v>
      </c>
      <c r="AU99" s="18" t="s">
        <v>80</v>
      </c>
    </row>
    <row r="100" s="2" customFormat="1" ht="21.75" customHeight="1">
      <c r="A100" s="40"/>
      <c r="B100" s="41"/>
      <c r="C100" s="230" t="s">
        <v>257</v>
      </c>
      <c r="D100" s="230" t="s">
        <v>169</v>
      </c>
      <c r="E100" s="231" t="s">
        <v>625</v>
      </c>
      <c r="F100" s="232" t="s">
        <v>626</v>
      </c>
      <c r="G100" s="233" t="s">
        <v>194</v>
      </c>
      <c r="H100" s="234">
        <v>5</v>
      </c>
      <c r="I100" s="235"/>
      <c r="J100" s="236">
        <f>ROUND(I100*H100,2)</f>
        <v>0</v>
      </c>
      <c r="K100" s="232" t="s">
        <v>39</v>
      </c>
      <c r="L100" s="46"/>
      <c r="M100" s="237" t="s">
        <v>39</v>
      </c>
      <c r="N100" s="238" t="s">
        <v>53</v>
      </c>
      <c r="O100" s="87"/>
      <c r="P100" s="239">
        <f>O100*H100</f>
        <v>0</v>
      </c>
      <c r="Q100" s="239">
        <v>0</v>
      </c>
      <c r="R100" s="239">
        <f>Q100*H100</f>
        <v>0</v>
      </c>
      <c r="S100" s="239">
        <v>0</v>
      </c>
      <c r="T100" s="240">
        <f>S100*H100</f>
        <v>0</v>
      </c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R100" s="241" t="s">
        <v>174</v>
      </c>
      <c r="AT100" s="241" t="s">
        <v>169</v>
      </c>
      <c r="AU100" s="241" t="s">
        <v>80</v>
      </c>
      <c r="AY100" s="18" t="s">
        <v>166</v>
      </c>
      <c r="BE100" s="242">
        <f>IF(N100="základní",J100,0)</f>
        <v>0</v>
      </c>
      <c r="BF100" s="242">
        <f>IF(N100="snížená",J100,0)</f>
        <v>0</v>
      </c>
      <c r="BG100" s="242">
        <f>IF(N100="zákl. přenesená",J100,0)</f>
        <v>0</v>
      </c>
      <c r="BH100" s="242">
        <f>IF(N100="sníž. přenesená",J100,0)</f>
        <v>0</v>
      </c>
      <c r="BI100" s="242">
        <f>IF(N100="nulová",J100,0)</f>
        <v>0</v>
      </c>
      <c r="BJ100" s="18" t="s">
        <v>174</v>
      </c>
      <c r="BK100" s="242">
        <f>ROUND(I100*H100,2)</f>
        <v>0</v>
      </c>
      <c r="BL100" s="18" t="s">
        <v>174</v>
      </c>
      <c r="BM100" s="241" t="s">
        <v>627</v>
      </c>
    </row>
    <row r="101" s="2" customFormat="1">
      <c r="A101" s="40"/>
      <c r="B101" s="41"/>
      <c r="C101" s="42"/>
      <c r="D101" s="243" t="s">
        <v>176</v>
      </c>
      <c r="E101" s="42"/>
      <c r="F101" s="244" t="s">
        <v>628</v>
      </c>
      <c r="G101" s="42"/>
      <c r="H101" s="42"/>
      <c r="I101" s="150"/>
      <c r="J101" s="42"/>
      <c r="K101" s="42"/>
      <c r="L101" s="46"/>
      <c r="M101" s="245"/>
      <c r="N101" s="246"/>
      <c r="O101" s="87"/>
      <c r="P101" s="87"/>
      <c r="Q101" s="87"/>
      <c r="R101" s="87"/>
      <c r="S101" s="87"/>
      <c r="T101" s="88"/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T101" s="18" t="s">
        <v>176</v>
      </c>
      <c r="AU101" s="18" t="s">
        <v>80</v>
      </c>
    </row>
    <row r="102" s="2" customFormat="1">
      <c r="A102" s="40"/>
      <c r="B102" s="41"/>
      <c r="C102" s="42"/>
      <c r="D102" s="243" t="s">
        <v>178</v>
      </c>
      <c r="E102" s="42"/>
      <c r="F102" s="247" t="s">
        <v>629</v>
      </c>
      <c r="G102" s="42"/>
      <c r="H102" s="42"/>
      <c r="I102" s="150"/>
      <c r="J102" s="42"/>
      <c r="K102" s="42"/>
      <c r="L102" s="46"/>
      <c r="M102" s="245"/>
      <c r="N102" s="246"/>
      <c r="O102" s="87"/>
      <c r="P102" s="87"/>
      <c r="Q102" s="87"/>
      <c r="R102" s="87"/>
      <c r="S102" s="87"/>
      <c r="T102" s="88"/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T102" s="18" t="s">
        <v>178</v>
      </c>
      <c r="AU102" s="18" t="s">
        <v>80</v>
      </c>
    </row>
    <row r="103" s="2" customFormat="1" ht="21.75" customHeight="1">
      <c r="A103" s="40"/>
      <c r="B103" s="41"/>
      <c r="C103" s="230" t="s">
        <v>255</v>
      </c>
      <c r="D103" s="230" t="s">
        <v>169</v>
      </c>
      <c r="E103" s="231" t="s">
        <v>630</v>
      </c>
      <c r="F103" s="232" t="s">
        <v>631</v>
      </c>
      <c r="G103" s="233" t="s">
        <v>604</v>
      </c>
      <c r="H103" s="308"/>
      <c r="I103" s="235"/>
      <c r="J103" s="236">
        <f>ROUND(I103*H103,2)</f>
        <v>0</v>
      </c>
      <c r="K103" s="232" t="s">
        <v>173</v>
      </c>
      <c r="L103" s="46"/>
      <c r="M103" s="237" t="s">
        <v>39</v>
      </c>
      <c r="N103" s="238" t="s">
        <v>53</v>
      </c>
      <c r="O103" s="87"/>
      <c r="P103" s="239">
        <f>O103*H103</f>
        <v>0</v>
      </c>
      <c r="Q103" s="239">
        <v>0</v>
      </c>
      <c r="R103" s="239">
        <f>Q103*H103</f>
        <v>0</v>
      </c>
      <c r="S103" s="239">
        <v>0</v>
      </c>
      <c r="T103" s="240">
        <f>S103*H103</f>
        <v>0</v>
      </c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R103" s="241" t="s">
        <v>174</v>
      </c>
      <c r="AT103" s="241" t="s">
        <v>169</v>
      </c>
      <c r="AU103" s="241" t="s">
        <v>80</v>
      </c>
      <c r="AY103" s="18" t="s">
        <v>166</v>
      </c>
      <c r="BE103" s="242">
        <f>IF(N103="základní",J103,0)</f>
        <v>0</v>
      </c>
      <c r="BF103" s="242">
        <f>IF(N103="snížená",J103,0)</f>
        <v>0</v>
      </c>
      <c r="BG103" s="242">
        <f>IF(N103="zákl. přenesená",J103,0)</f>
        <v>0</v>
      </c>
      <c r="BH103" s="242">
        <f>IF(N103="sníž. přenesená",J103,0)</f>
        <v>0</v>
      </c>
      <c r="BI103" s="242">
        <f>IF(N103="nulová",J103,0)</f>
        <v>0</v>
      </c>
      <c r="BJ103" s="18" t="s">
        <v>174</v>
      </c>
      <c r="BK103" s="242">
        <f>ROUND(I103*H103,2)</f>
        <v>0</v>
      </c>
      <c r="BL103" s="18" t="s">
        <v>174</v>
      </c>
      <c r="BM103" s="241" t="s">
        <v>632</v>
      </c>
    </row>
    <row r="104" s="2" customFormat="1">
      <c r="A104" s="40"/>
      <c r="B104" s="41"/>
      <c r="C104" s="42"/>
      <c r="D104" s="243" t="s">
        <v>176</v>
      </c>
      <c r="E104" s="42"/>
      <c r="F104" s="244" t="s">
        <v>631</v>
      </c>
      <c r="G104" s="42"/>
      <c r="H104" s="42"/>
      <c r="I104" s="150"/>
      <c r="J104" s="42"/>
      <c r="K104" s="42"/>
      <c r="L104" s="46"/>
      <c r="M104" s="245"/>
      <c r="N104" s="246"/>
      <c r="O104" s="87"/>
      <c r="P104" s="87"/>
      <c r="Q104" s="87"/>
      <c r="R104" s="87"/>
      <c r="S104" s="87"/>
      <c r="T104" s="88"/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T104" s="18" t="s">
        <v>176</v>
      </c>
      <c r="AU104" s="18" t="s">
        <v>80</v>
      </c>
    </row>
    <row r="105" s="2" customFormat="1" ht="21.75" customHeight="1">
      <c r="A105" s="40"/>
      <c r="B105" s="41"/>
      <c r="C105" s="230" t="s">
        <v>264</v>
      </c>
      <c r="D105" s="230" t="s">
        <v>169</v>
      </c>
      <c r="E105" s="231" t="s">
        <v>633</v>
      </c>
      <c r="F105" s="232" t="s">
        <v>634</v>
      </c>
      <c r="G105" s="233" t="s">
        <v>604</v>
      </c>
      <c r="H105" s="308"/>
      <c r="I105" s="235"/>
      <c r="J105" s="236">
        <f>ROUND(I105*H105,2)</f>
        <v>0</v>
      </c>
      <c r="K105" s="232" t="s">
        <v>173</v>
      </c>
      <c r="L105" s="46"/>
      <c r="M105" s="237" t="s">
        <v>39</v>
      </c>
      <c r="N105" s="238" t="s">
        <v>53</v>
      </c>
      <c r="O105" s="87"/>
      <c r="P105" s="239">
        <f>O105*H105</f>
        <v>0</v>
      </c>
      <c r="Q105" s="239">
        <v>0</v>
      </c>
      <c r="R105" s="239">
        <f>Q105*H105</f>
        <v>0</v>
      </c>
      <c r="S105" s="239">
        <v>0</v>
      </c>
      <c r="T105" s="240">
        <f>S105*H105</f>
        <v>0</v>
      </c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R105" s="241" t="s">
        <v>174</v>
      </c>
      <c r="AT105" s="241" t="s">
        <v>169</v>
      </c>
      <c r="AU105" s="241" t="s">
        <v>80</v>
      </c>
      <c r="AY105" s="18" t="s">
        <v>166</v>
      </c>
      <c r="BE105" s="242">
        <f>IF(N105="základní",J105,0)</f>
        <v>0</v>
      </c>
      <c r="BF105" s="242">
        <f>IF(N105="snížená",J105,0)</f>
        <v>0</v>
      </c>
      <c r="BG105" s="242">
        <f>IF(N105="zákl. přenesená",J105,0)</f>
        <v>0</v>
      </c>
      <c r="BH105" s="242">
        <f>IF(N105="sníž. přenesená",J105,0)</f>
        <v>0</v>
      </c>
      <c r="BI105" s="242">
        <f>IF(N105="nulová",J105,0)</f>
        <v>0</v>
      </c>
      <c r="BJ105" s="18" t="s">
        <v>174</v>
      </c>
      <c r="BK105" s="242">
        <f>ROUND(I105*H105,2)</f>
        <v>0</v>
      </c>
      <c r="BL105" s="18" t="s">
        <v>174</v>
      </c>
      <c r="BM105" s="241" t="s">
        <v>635</v>
      </c>
    </row>
    <row r="106" s="2" customFormat="1">
      <c r="A106" s="40"/>
      <c r="B106" s="41"/>
      <c r="C106" s="42"/>
      <c r="D106" s="243" t="s">
        <v>176</v>
      </c>
      <c r="E106" s="42"/>
      <c r="F106" s="244" t="s">
        <v>634</v>
      </c>
      <c r="G106" s="42"/>
      <c r="H106" s="42"/>
      <c r="I106" s="150"/>
      <c r="J106" s="42"/>
      <c r="K106" s="42"/>
      <c r="L106" s="46"/>
      <c r="M106" s="245"/>
      <c r="N106" s="246"/>
      <c r="O106" s="87"/>
      <c r="P106" s="87"/>
      <c r="Q106" s="87"/>
      <c r="R106" s="87"/>
      <c r="S106" s="87"/>
      <c r="T106" s="88"/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T106" s="18" t="s">
        <v>176</v>
      </c>
      <c r="AU106" s="18" t="s">
        <v>80</v>
      </c>
    </row>
    <row r="107" s="2" customFormat="1">
      <c r="A107" s="40"/>
      <c r="B107" s="41"/>
      <c r="C107" s="42"/>
      <c r="D107" s="243" t="s">
        <v>180</v>
      </c>
      <c r="E107" s="42"/>
      <c r="F107" s="247" t="s">
        <v>636</v>
      </c>
      <c r="G107" s="42"/>
      <c r="H107" s="42"/>
      <c r="I107" s="150"/>
      <c r="J107" s="42"/>
      <c r="K107" s="42"/>
      <c r="L107" s="46"/>
      <c r="M107" s="245"/>
      <c r="N107" s="246"/>
      <c r="O107" s="87"/>
      <c r="P107" s="87"/>
      <c r="Q107" s="87"/>
      <c r="R107" s="87"/>
      <c r="S107" s="87"/>
      <c r="T107" s="88"/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T107" s="18" t="s">
        <v>180</v>
      </c>
      <c r="AU107" s="18" t="s">
        <v>80</v>
      </c>
    </row>
    <row r="108" s="2" customFormat="1" ht="21.75" customHeight="1">
      <c r="A108" s="40"/>
      <c r="B108" s="41"/>
      <c r="C108" s="230" t="s">
        <v>268</v>
      </c>
      <c r="D108" s="230" t="s">
        <v>169</v>
      </c>
      <c r="E108" s="231" t="s">
        <v>637</v>
      </c>
      <c r="F108" s="232" t="s">
        <v>638</v>
      </c>
      <c r="G108" s="233" t="s">
        <v>604</v>
      </c>
      <c r="H108" s="308"/>
      <c r="I108" s="235"/>
      <c r="J108" s="236">
        <f>ROUND(I108*H108,2)</f>
        <v>0</v>
      </c>
      <c r="K108" s="232" t="s">
        <v>173</v>
      </c>
      <c r="L108" s="46"/>
      <c r="M108" s="237" t="s">
        <v>39</v>
      </c>
      <c r="N108" s="238" t="s">
        <v>53</v>
      </c>
      <c r="O108" s="87"/>
      <c r="P108" s="239">
        <f>O108*H108</f>
        <v>0</v>
      </c>
      <c r="Q108" s="239">
        <v>0</v>
      </c>
      <c r="R108" s="239">
        <f>Q108*H108</f>
        <v>0</v>
      </c>
      <c r="S108" s="239">
        <v>0</v>
      </c>
      <c r="T108" s="240">
        <f>S108*H108</f>
        <v>0</v>
      </c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R108" s="241" t="s">
        <v>174</v>
      </c>
      <c r="AT108" s="241" t="s">
        <v>169</v>
      </c>
      <c r="AU108" s="241" t="s">
        <v>80</v>
      </c>
      <c r="AY108" s="18" t="s">
        <v>166</v>
      </c>
      <c r="BE108" s="242">
        <f>IF(N108="základní",J108,0)</f>
        <v>0</v>
      </c>
      <c r="BF108" s="242">
        <f>IF(N108="snížená",J108,0)</f>
        <v>0</v>
      </c>
      <c r="BG108" s="242">
        <f>IF(N108="zákl. přenesená",J108,0)</f>
        <v>0</v>
      </c>
      <c r="BH108" s="242">
        <f>IF(N108="sníž. přenesená",J108,0)</f>
        <v>0</v>
      </c>
      <c r="BI108" s="242">
        <f>IF(N108="nulová",J108,0)</f>
        <v>0</v>
      </c>
      <c r="BJ108" s="18" t="s">
        <v>174</v>
      </c>
      <c r="BK108" s="242">
        <f>ROUND(I108*H108,2)</f>
        <v>0</v>
      </c>
      <c r="BL108" s="18" t="s">
        <v>174</v>
      </c>
      <c r="BM108" s="241" t="s">
        <v>639</v>
      </c>
    </row>
    <row r="109" s="2" customFormat="1">
      <c r="A109" s="40"/>
      <c r="B109" s="41"/>
      <c r="C109" s="42"/>
      <c r="D109" s="243" t="s">
        <v>176</v>
      </c>
      <c r="E109" s="42"/>
      <c r="F109" s="244" t="s">
        <v>638</v>
      </c>
      <c r="G109" s="42"/>
      <c r="H109" s="42"/>
      <c r="I109" s="150"/>
      <c r="J109" s="42"/>
      <c r="K109" s="42"/>
      <c r="L109" s="46"/>
      <c r="M109" s="245"/>
      <c r="N109" s="246"/>
      <c r="O109" s="87"/>
      <c r="P109" s="87"/>
      <c r="Q109" s="87"/>
      <c r="R109" s="87"/>
      <c r="S109" s="87"/>
      <c r="T109" s="88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T109" s="18" t="s">
        <v>176</v>
      </c>
      <c r="AU109" s="18" t="s">
        <v>80</v>
      </c>
    </row>
    <row r="110" s="2" customFormat="1">
      <c r="A110" s="40"/>
      <c r="B110" s="41"/>
      <c r="C110" s="42"/>
      <c r="D110" s="243" t="s">
        <v>180</v>
      </c>
      <c r="E110" s="42"/>
      <c r="F110" s="247" t="s">
        <v>636</v>
      </c>
      <c r="G110" s="42"/>
      <c r="H110" s="42"/>
      <c r="I110" s="150"/>
      <c r="J110" s="42"/>
      <c r="K110" s="42"/>
      <c r="L110" s="46"/>
      <c r="M110" s="245"/>
      <c r="N110" s="246"/>
      <c r="O110" s="87"/>
      <c r="P110" s="87"/>
      <c r="Q110" s="87"/>
      <c r="R110" s="87"/>
      <c r="S110" s="87"/>
      <c r="T110" s="88"/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T110" s="18" t="s">
        <v>180</v>
      </c>
      <c r="AU110" s="18" t="s">
        <v>80</v>
      </c>
    </row>
    <row r="111" s="2" customFormat="1" ht="21.75" customHeight="1">
      <c r="A111" s="40"/>
      <c r="B111" s="41"/>
      <c r="C111" s="230" t="s">
        <v>273</v>
      </c>
      <c r="D111" s="230" t="s">
        <v>169</v>
      </c>
      <c r="E111" s="231" t="s">
        <v>640</v>
      </c>
      <c r="F111" s="232" t="s">
        <v>641</v>
      </c>
      <c r="G111" s="233" t="s">
        <v>604</v>
      </c>
      <c r="H111" s="308"/>
      <c r="I111" s="235"/>
      <c r="J111" s="236">
        <f>ROUND(I111*H111,2)</f>
        <v>0</v>
      </c>
      <c r="K111" s="232" t="s">
        <v>173</v>
      </c>
      <c r="L111" s="46"/>
      <c r="M111" s="237" t="s">
        <v>39</v>
      </c>
      <c r="N111" s="238" t="s">
        <v>53</v>
      </c>
      <c r="O111" s="87"/>
      <c r="P111" s="239">
        <f>O111*H111</f>
        <v>0</v>
      </c>
      <c r="Q111" s="239">
        <v>0</v>
      </c>
      <c r="R111" s="239">
        <f>Q111*H111</f>
        <v>0</v>
      </c>
      <c r="S111" s="239">
        <v>0</v>
      </c>
      <c r="T111" s="240">
        <f>S111*H111</f>
        <v>0</v>
      </c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R111" s="241" t="s">
        <v>174</v>
      </c>
      <c r="AT111" s="241" t="s">
        <v>169</v>
      </c>
      <c r="AU111" s="241" t="s">
        <v>80</v>
      </c>
      <c r="AY111" s="18" t="s">
        <v>166</v>
      </c>
      <c r="BE111" s="242">
        <f>IF(N111="základní",J111,0)</f>
        <v>0</v>
      </c>
      <c r="BF111" s="242">
        <f>IF(N111="snížená",J111,0)</f>
        <v>0</v>
      </c>
      <c r="BG111" s="242">
        <f>IF(N111="zákl. přenesená",J111,0)</f>
        <v>0</v>
      </c>
      <c r="BH111" s="242">
        <f>IF(N111="sníž. přenesená",J111,0)</f>
        <v>0</v>
      </c>
      <c r="BI111" s="242">
        <f>IF(N111="nulová",J111,0)</f>
        <v>0</v>
      </c>
      <c r="BJ111" s="18" t="s">
        <v>174</v>
      </c>
      <c r="BK111" s="242">
        <f>ROUND(I111*H111,2)</f>
        <v>0</v>
      </c>
      <c r="BL111" s="18" t="s">
        <v>174</v>
      </c>
      <c r="BM111" s="241" t="s">
        <v>642</v>
      </c>
    </row>
    <row r="112" s="2" customFormat="1">
      <c r="A112" s="40"/>
      <c r="B112" s="41"/>
      <c r="C112" s="42"/>
      <c r="D112" s="243" t="s">
        <v>176</v>
      </c>
      <c r="E112" s="42"/>
      <c r="F112" s="244" t="s">
        <v>641</v>
      </c>
      <c r="G112" s="42"/>
      <c r="H112" s="42"/>
      <c r="I112" s="150"/>
      <c r="J112" s="42"/>
      <c r="K112" s="42"/>
      <c r="L112" s="46"/>
      <c r="M112" s="245"/>
      <c r="N112" s="246"/>
      <c r="O112" s="87"/>
      <c r="P112" s="87"/>
      <c r="Q112" s="87"/>
      <c r="R112" s="87"/>
      <c r="S112" s="87"/>
      <c r="T112" s="88"/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T112" s="18" t="s">
        <v>176</v>
      </c>
      <c r="AU112" s="18" t="s">
        <v>80</v>
      </c>
    </row>
    <row r="113" s="2" customFormat="1">
      <c r="A113" s="40"/>
      <c r="B113" s="41"/>
      <c r="C113" s="42"/>
      <c r="D113" s="243" t="s">
        <v>180</v>
      </c>
      <c r="E113" s="42"/>
      <c r="F113" s="247" t="s">
        <v>636</v>
      </c>
      <c r="G113" s="42"/>
      <c r="H113" s="42"/>
      <c r="I113" s="150"/>
      <c r="J113" s="42"/>
      <c r="K113" s="42"/>
      <c r="L113" s="46"/>
      <c r="M113" s="245"/>
      <c r="N113" s="246"/>
      <c r="O113" s="87"/>
      <c r="P113" s="87"/>
      <c r="Q113" s="87"/>
      <c r="R113" s="87"/>
      <c r="S113" s="87"/>
      <c r="T113" s="88"/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T113" s="18" t="s">
        <v>180</v>
      </c>
      <c r="AU113" s="18" t="s">
        <v>80</v>
      </c>
    </row>
    <row r="114" s="2" customFormat="1" ht="21.75" customHeight="1">
      <c r="A114" s="40"/>
      <c r="B114" s="41"/>
      <c r="C114" s="230" t="s">
        <v>282</v>
      </c>
      <c r="D114" s="230" t="s">
        <v>169</v>
      </c>
      <c r="E114" s="231" t="s">
        <v>643</v>
      </c>
      <c r="F114" s="232" t="s">
        <v>644</v>
      </c>
      <c r="G114" s="233" t="s">
        <v>604</v>
      </c>
      <c r="H114" s="308"/>
      <c r="I114" s="235"/>
      <c r="J114" s="236">
        <f>ROUND(I114*H114,2)</f>
        <v>0</v>
      </c>
      <c r="K114" s="232" t="s">
        <v>173</v>
      </c>
      <c r="L114" s="46"/>
      <c r="M114" s="237" t="s">
        <v>39</v>
      </c>
      <c r="N114" s="238" t="s">
        <v>53</v>
      </c>
      <c r="O114" s="87"/>
      <c r="P114" s="239">
        <f>O114*H114</f>
        <v>0</v>
      </c>
      <c r="Q114" s="239">
        <v>0</v>
      </c>
      <c r="R114" s="239">
        <f>Q114*H114</f>
        <v>0</v>
      </c>
      <c r="S114" s="239">
        <v>0</v>
      </c>
      <c r="T114" s="240">
        <f>S114*H114</f>
        <v>0</v>
      </c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R114" s="241" t="s">
        <v>174</v>
      </c>
      <c r="AT114" s="241" t="s">
        <v>169</v>
      </c>
      <c r="AU114" s="241" t="s">
        <v>80</v>
      </c>
      <c r="AY114" s="18" t="s">
        <v>166</v>
      </c>
      <c r="BE114" s="242">
        <f>IF(N114="základní",J114,0)</f>
        <v>0</v>
      </c>
      <c r="BF114" s="242">
        <f>IF(N114="snížená",J114,0)</f>
        <v>0</v>
      </c>
      <c r="BG114" s="242">
        <f>IF(N114="zákl. přenesená",J114,0)</f>
        <v>0</v>
      </c>
      <c r="BH114" s="242">
        <f>IF(N114="sníž. přenesená",J114,0)</f>
        <v>0</v>
      </c>
      <c r="BI114" s="242">
        <f>IF(N114="nulová",J114,0)</f>
        <v>0</v>
      </c>
      <c r="BJ114" s="18" t="s">
        <v>174</v>
      </c>
      <c r="BK114" s="242">
        <f>ROUND(I114*H114,2)</f>
        <v>0</v>
      </c>
      <c r="BL114" s="18" t="s">
        <v>174</v>
      </c>
      <c r="BM114" s="241" t="s">
        <v>645</v>
      </c>
    </row>
    <row r="115" s="2" customFormat="1">
      <c r="A115" s="40"/>
      <c r="B115" s="41"/>
      <c r="C115" s="42"/>
      <c r="D115" s="243" t="s">
        <v>176</v>
      </c>
      <c r="E115" s="42"/>
      <c r="F115" s="244" t="s">
        <v>646</v>
      </c>
      <c r="G115" s="42"/>
      <c r="H115" s="42"/>
      <c r="I115" s="150"/>
      <c r="J115" s="42"/>
      <c r="K115" s="42"/>
      <c r="L115" s="46"/>
      <c r="M115" s="245"/>
      <c r="N115" s="246"/>
      <c r="O115" s="87"/>
      <c r="P115" s="87"/>
      <c r="Q115" s="87"/>
      <c r="R115" s="87"/>
      <c r="S115" s="87"/>
      <c r="T115" s="88"/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T115" s="18" t="s">
        <v>176</v>
      </c>
      <c r="AU115" s="18" t="s">
        <v>80</v>
      </c>
    </row>
    <row r="116" s="2" customFormat="1">
      <c r="A116" s="40"/>
      <c r="B116" s="41"/>
      <c r="C116" s="42"/>
      <c r="D116" s="243" t="s">
        <v>178</v>
      </c>
      <c r="E116" s="42"/>
      <c r="F116" s="247" t="s">
        <v>647</v>
      </c>
      <c r="G116" s="42"/>
      <c r="H116" s="42"/>
      <c r="I116" s="150"/>
      <c r="J116" s="42"/>
      <c r="K116" s="42"/>
      <c r="L116" s="46"/>
      <c r="M116" s="245"/>
      <c r="N116" s="246"/>
      <c r="O116" s="87"/>
      <c r="P116" s="87"/>
      <c r="Q116" s="87"/>
      <c r="R116" s="87"/>
      <c r="S116" s="87"/>
      <c r="T116" s="88"/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T116" s="18" t="s">
        <v>178</v>
      </c>
      <c r="AU116" s="18" t="s">
        <v>80</v>
      </c>
    </row>
    <row r="117" s="2" customFormat="1">
      <c r="A117" s="40"/>
      <c r="B117" s="41"/>
      <c r="C117" s="42"/>
      <c r="D117" s="243" t="s">
        <v>180</v>
      </c>
      <c r="E117" s="42"/>
      <c r="F117" s="247" t="s">
        <v>636</v>
      </c>
      <c r="G117" s="42"/>
      <c r="H117" s="42"/>
      <c r="I117" s="150"/>
      <c r="J117" s="42"/>
      <c r="K117" s="42"/>
      <c r="L117" s="46"/>
      <c r="M117" s="304"/>
      <c r="N117" s="305"/>
      <c r="O117" s="306"/>
      <c r="P117" s="306"/>
      <c r="Q117" s="306"/>
      <c r="R117" s="306"/>
      <c r="S117" s="306"/>
      <c r="T117" s="307"/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T117" s="18" t="s">
        <v>180</v>
      </c>
      <c r="AU117" s="18" t="s">
        <v>80</v>
      </c>
    </row>
    <row r="118" s="2" customFormat="1" ht="6.96" customHeight="1">
      <c r="A118" s="40"/>
      <c r="B118" s="62"/>
      <c r="C118" s="63"/>
      <c r="D118" s="63"/>
      <c r="E118" s="63"/>
      <c r="F118" s="63"/>
      <c r="G118" s="63"/>
      <c r="H118" s="63"/>
      <c r="I118" s="179"/>
      <c r="J118" s="63"/>
      <c r="K118" s="63"/>
      <c r="L118" s="46"/>
      <c r="M118" s="40"/>
      <c r="O118" s="40"/>
      <c r="P118" s="40"/>
      <c r="Q118" s="40"/>
      <c r="R118" s="40"/>
      <c r="S118" s="40"/>
      <c r="T118" s="40"/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</row>
  </sheetData>
  <sheetProtection sheet="1" autoFilter="0" formatColumns="0" formatRows="0" objects="1" scenarios="1" spinCount="100000" saltValue="XkuObje1Z369vYFX9Y/6LRHTuULSbhNddpLU6cXVvLDyu165NBhZIr3nifdO4/tH1BIoRIQskQzy0YnF+15dTg==" hashValue="ERQ8UK71YjEWhdc+kEQmmrLw5zAKx+CjKxkps3BjY9yekBTOOfIr5BT/3+olIlgPG82JNvX5xrvQtNqRmBv77Q==" algorithmName="SHA-512" password="CC35"/>
  <autoFilter ref="C84:K117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3:H73"/>
    <mergeCell ref="E75:H75"/>
    <mergeCell ref="E77:H7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Helcl Tomáš, DiS.</dc:creator>
  <cp:lastModifiedBy>Helcl Tomáš, DiS.</cp:lastModifiedBy>
  <dcterms:created xsi:type="dcterms:W3CDTF">2020-04-24T16:38:10Z</dcterms:created>
  <dcterms:modified xsi:type="dcterms:W3CDTF">2020-04-24T16:38:22Z</dcterms:modified>
</cp:coreProperties>
</file>